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Net Assets" sheetId="1" r:id="rId1"/>
    <sheet name="RECNA" sheetId="2" r:id="rId2"/>
    <sheet name="NA by Fund" sheetId="3" r:id="rId3"/>
    <sheet name="RECNA by Fund" sheetId="4" r:id="rId4"/>
    <sheet name="RECNA-Unrest CF" sheetId="5" r:id="rId5"/>
    <sheet name="Exp by Object" sheetId="6" r:id="rId6"/>
    <sheet name="Aux &amp; Serv Op" sheetId="7" r:id="rId7"/>
    <sheet name="Loan" sheetId="8" r:id="rId8"/>
    <sheet name="Endow" sheetId="9" r:id="rId9"/>
    <sheet name="Rest &amp; Unrest Plant" sheetId="10" r:id="rId10"/>
    <sheet name="Invest in Plant" sheetId="11" r:id="rId11"/>
    <sheet name="Bonds &amp; Notes" sheetId="12" r:id="rId12"/>
    <sheet name="Funds Held for Others" sheetId="13" r:id="rId13"/>
    <sheet name="Self-Ins" sheetId="14" r:id="rId14"/>
  </sheets>
  <definedNames>
    <definedName name="_xlnm.Print_Titles" localSheetId="2">'NA by Fund'!$2:$9</definedName>
    <definedName name="_xlnm.Print_Titles" localSheetId="3">'RECNA by Fund'!$2:$9</definedName>
    <definedName name="_xlnm.Print_Titles" localSheetId="4">'RECNA-Unrest CF'!$2:$7</definedName>
    <definedName name="RBN">'Aux &amp; Serv Op'!$I$2</definedName>
  </definedNames>
  <calcPr fullCalcOnLoad="1"/>
</workbook>
</file>

<file path=xl/sharedStrings.xml><?xml version="1.0" encoding="utf-8"?>
<sst xmlns="http://schemas.openxmlformats.org/spreadsheetml/2006/main" count="2083" uniqueCount="1216">
  <si>
    <t>%,QUGL_CUR_FNDS_OBJECT_OP_MAINT,FFUND_CODE,TGASB_34_35_FUND,NCLEARING_ACCTS_UNR,NOPERATIONS_UNR,NRESTR EXPENDABLE,NSELF_INS_UNR,NSVC_OPER_UNR,NAUXILIARIES_CONT_ED</t>
  </si>
  <si>
    <t xml:space="preserve">    Operation &amp; Maintenance of Plant</t>
  </si>
  <si>
    <t xml:space="preserve">   </t>
  </si>
  <si>
    <t xml:space="preserve">    Scholarships &amp; Fellowships   (D)</t>
  </si>
  <si>
    <t xml:space="preserve">        Total Educational &amp; General</t>
  </si>
  <si>
    <t>%,QUGL_CUR_FNDS_OBJECT_AUX,CA.POSTED_TOTAL_AMT</t>
  </si>
  <si>
    <t xml:space="preserve">     Auxiliary Enterprises  (E)</t>
  </si>
  <si>
    <t xml:space="preserve">            Total Current Funds Operating Expenses</t>
  </si>
  <si>
    <t>%,FFUND_CODE,TGASB_34_35_FUND,NLOAN_FUNDS_NONEXP,NLOAN_FUNDS_UNR</t>
  </si>
  <si>
    <t>Loan Funds  (F)</t>
  </si>
  <si>
    <t>%,FFUND_CODE,TGASB_34_35_FUND,NENDOW_FUNDS_NONEXP,NENDOW_FUNDS_UNR</t>
  </si>
  <si>
    <t xml:space="preserve">Endowment Funds  (F)  </t>
  </si>
  <si>
    <t>%,FFUND_CODE,TGASB_34_35_FUND,NPLANT_FUNDS_NONEXP,NPLANT_FUNDS_RESTEXP,NPLANT_FUNDS_UNR</t>
  </si>
  <si>
    <t>Plant Funds  (G)</t>
  </si>
  <si>
    <t xml:space="preserve">                Total Operating Expenses - All Funds</t>
  </si>
  <si>
    <t>(A)  Educational and General Expenditures includes all expenditures for the General Operating Fund (0000), the Clearing Fund (0090), Continuing Education (0445, 0450) and the Restricted Current Funds (i.e. Grant and State 
       Appropriations Funds).</t>
  </si>
  <si>
    <t>(B)  Student Services includes all Deptid activity for attributes 5x and 8x.  Therefore, operating expenses related to the University's Financial Aid functions are included in Student Services.</t>
  </si>
  <si>
    <t>(C )  Institutional Support includes all Depid activity for attributes 6x, AGEN, MTRF, NTRF, RET and UNDF.</t>
  </si>
  <si>
    <t>(D)  Scholarships and Fellowships includes expenditures in account range 764000 - 764999, based on criteria established by GASB.  The remaining Financial Aid Expense is recorded net of the related Tuition and Fees.</t>
  </si>
  <si>
    <t>(E)  Auxiliary Enterprises includes activity for attribute AUX, and for all funds in the auxilary range of 0100 - 0440, 0455 - 0699.</t>
  </si>
  <si>
    <t>(F)  Loan and Endowment Fund expenses are included in the category of Student Services on the audited financial statements.</t>
  </si>
  <si>
    <t>(G)  Plant Fund expenses are included in the category of Operation and Maintenance of Plant on the audited financial statements.</t>
  </si>
  <si>
    <t>%,SBAL,R,FACCOUNT,TGASB_34_35,NNET ASSETS</t>
  </si>
  <si>
    <t>%,R,FACCOUNT,TGASB_34_35,NREVENUES</t>
  </si>
  <si>
    <t>%,FACCOUNT,TGASB_34_35,NAUX &amp; EDUC ACTIV,NCAPITAL ASSETS,NCAPITAL OFFSET,NOTHER DEPT OPERATING,NPROFESSIONAL &amp; CONSU,NSALARIES,NSCHOLAR &amp; FELLOW,NSTAFF BENEFITS,NSUPPLY_NONCAP ASSET,NUTILITIES,NDEPR</t>
  </si>
  <si>
    <t>%,R,FACCOUNT,TGASB_34_35,NNON_OP REV_EXP,NTRANSFERS</t>
  </si>
  <si>
    <t>University-Wide Resources</t>
  </si>
  <si>
    <t>AUXILIARY AND SERVICE OPERATIONS</t>
  </si>
  <si>
    <t>XGASB10U</t>
  </si>
  <si>
    <t>Net Assets
July 1, 2002</t>
  </si>
  <si>
    <t>Revenues</t>
  </si>
  <si>
    <t>Expenses</t>
  </si>
  <si>
    <t>Non-Operating Revenues, Expenditures &amp; Transfers</t>
  </si>
  <si>
    <t>Net Assets
June 30, 2003</t>
  </si>
  <si>
    <t>Auxiliaries</t>
  </si>
  <si>
    <t>%,V0615</t>
  </si>
  <si>
    <t>Miscellaneous Other Auxiliaries</t>
  </si>
  <si>
    <t>%,FFUND_CODE,TGASB_34_35_FUND,X,NAUXILIARIES_BKSTR,NAUXILIARIES_HOUS_DIN,NAUXILIARIES_UNR,NAUXILIARY_PAT_SERV</t>
  </si>
  <si>
    <t xml:space="preserve">      Total Auxiliaries</t>
  </si>
  <si>
    <t>Service Operations</t>
  </si>
  <si>
    <t xml:space="preserve">      Total Service Operations</t>
  </si>
  <si>
    <t>%,SBEGBAL,R,FACCOUNT,V300000</t>
  </si>
  <si>
    <t>%,R,FACCOUNT,TGASB_34_35,NFEDERAL GRANTS,NGIFTS,NOTHER GOVT GRANTS,NPRIVATE GRANTS,NSTATE GRANTS</t>
  </si>
  <si>
    <t>%,R,FACCOUNT,TGASB_34_35,NINTEREST NOTES REC,NLOAN FUND DEDUCT</t>
  </si>
  <si>
    <t>%,R,FACCOUNT,TGASB_34_35,NINVEST INC ENDOW,NINVESTMENT INCOME,NOTHER OPERATING REV</t>
  </si>
  <si>
    <t>%,FACCOUNT,TGASB_34_35,NAUX &amp; EDUC ACTIV,NDEPRECIATION,NOTHER DEPT OPERATING,NPROFESSIONAL &amp; CONSU,NSALARIES,NSTAFF BENEFITS,NSUPPLY_NONCAP ASSET,NUTILITIES,NSCHOLAR &amp; FELLOW,NSELF INSURANCE BENE</t>
  </si>
  <si>
    <t>%,R,FACCOUNT,TGASB_34_35,NMANDATORY TRFS,NNON MANDATORY TRFS</t>
  </si>
  <si>
    <t>LOAN FUNDS</t>
  </si>
  <si>
    <t>GASB013U</t>
  </si>
  <si>
    <t>Balance
July 1, 2002</t>
  </si>
  <si>
    <t>Gifts, Grants
&amp; Contracts</t>
  </si>
  <si>
    <t>Income from
Student Loans</t>
  </si>
  <si>
    <t>Investments &amp;
Other Income</t>
  </si>
  <si>
    <t>Deductions</t>
  </si>
  <si>
    <t>Transfers
In (Out)</t>
  </si>
  <si>
    <t>Balance
June 30, 2003</t>
  </si>
  <si>
    <t>RESTRICTED</t>
  </si>
  <si>
    <t>%,VU6000</t>
  </si>
  <si>
    <t>Bryant Loan Fund</t>
  </si>
  <si>
    <t>%,VU6001</t>
  </si>
  <si>
    <t>Christian Loan Fund</t>
  </si>
  <si>
    <t>%,VU6002</t>
  </si>
  <si>
    <t>Gorman Loan Fund</t>
  </si>
  <si>
    <t>%,VU6003</t>
  </si>
  <si>
    <t>Hartvigsen Student Loan</t>
  </si>
  <si>
    <t>%,VU6004</t>
  </si>
  <si>
    <t>Jennison Loan Fund</t>
  </si>
  <si>
    <t>%,VU6005</t>
  </si>
  <si>
    <t>Nelson Student Loan</t>
  </si>
  <si>
    <t>%,VU6006</t>
  </si>
  <si>
    <t>Scott Loan Fund</t>
  </si>
  <si>
    <t>%,VU6007</t>
  </si>
  <si>
    <t>United Student Aid Fund</t>
  </si>
  <si>
    <t>%,VU6008</t>
  </si>
  <si>
    <t>Von Gremp Student Loan</t>
  </si>
  <si>
    <t>%,VU6010</t>
  </si>
  <si>
    <t>Bryant Loan Fund - FISL</t>
  </si>
  <si>
    <t>%,FPROGRAM_CODE,TPROGRAM,X,NR_LOANPGM,NA_LOANPGM,NK_LOANPGM,NC_LOANPGM,NE_LOANPGM,NS_LOANPGM,NU_LOANPGM,FFUND_CODE,TGASB_34_35_FUND,NLOAN_FUNDS_NONEXP</t>
  </si>
  <si>
    <t>TOTAL RESTRICTED</t>
  </si>
  <si>
    <t>UNRESTRICTED</t>
  </si>
  <si>
    <t>%,VU6011</t>
  </si>
  <si>
    <t>Curators Student Loan Fund</t>
  </si>
  <si>
    <t>%,FPROGRAM_CODE,TPROGRAM,X,NR_LOANPGM,NA_LOANPGM,NC_LOANPGM,NK_LOANPGM,NS_LOANPGM,NU_LOANPGM,FFUND_CODE,TGASB_34_35_FUND,NUNRESTRICTED</t>
  </si>
  <si>
    <t>TOTAL UNRESTRICTED</t>
  </si>
  <si>
    <t xml:space="preserve">         TOTAL LOAN FUNDS</t>
  </si>
  <si>
    <t>%,R,FACCOUNT,TGASB_34_35,NGIFTS,NOTHER OPERATING REV</t>
  </si>
  <si>
    <t>%,R,FACCOUNT,TGASB_34_35,NINVESTMENT INCOME,NINVEST INC ENDOW</t>
  </si>
  <si>
    <t>%,R,FACCOUNT,TGASB_34_35,NREALIZED GAIN(LOSS),NUNREALIZED GAIN(LOSS</t>
  </si>
  <si>
    <t>%,FACCOUNT,TGASB_34_35,NAUX &amp; EDUC ACTIV,NDEPRECIATION,NLOAN FUND DEDUCT,NOTHER DEPT OPERATING,NPROFESSIONAL &amp; CONSU,NSALARIES,NSTAFF BENEFITS,NSUPPLY_NONCAP ASSET,NUTILITIES,NPAYMENTS TO BENE</t>
  </si>
  <si>
    <t>%,R,FACCOUNT,TGASB_34_35,NTRANSFERS</t>
  </si>
  <si>
    <t>ENDOWMENT AND SIMILAR FUNDS</t>
  </si>
  <si>
    <t>XGASB14U</t>
  </si>
  <si>
    <t>Gifts and
Other
Additions</t>
  </si>
  <si>
    <t>Income (Loss)
added to
Principal</t>
  </si>
  <si>
    <t>Gain (Loss)
on Sale of
Securities</t>
  </si>
  <si>
    <t>ENDOWMENT FUNDS</t>
  </si>
  <si>
    <t>INCOME RESTRICTED -</t>
  </si>
  <si>
    <t>%,VU0002</t>
  </si>
  <si>
    <t>Beimdiek Scholarship Fund</t>
  </si>
  <si>
    <t>%,VU0003</t>
  </si>
  <si>
    <t>Endowed Chairs - State Match</t>
  </si>
  <si>
    <t>%,VU0004</t>
  </si>
  <si>
    <t>Ames &amp; Farley Education Fund</t>
  </si>
  <si>
    <t>%,VU0005</t>
  </si>
  <si>
    <t>Gundlach Mem Scholarships</t>
  </si>
  <si>
    <t>%,VU0006</t>
  </si>
  <si>
    <t>Hargis Memorial Schp</t>
  </si>
  <si>
    <t>%,VU0007</t>
  </si>
  <si>
    <t>McKinney Scholar/Athlete</t>
  </si>
  <si>
    <t>%,VU0008</t>
  </si>
  <si>
    <t>McKinney Short Fiction Awd</t>
  </si>
  <si>
    <t>%,VU0009</t>
  </si>
  <si>
    <t>Noyes Foundation</t>
  </si>
  <si>
    <t>%,VU0012</t>
  </si>
  <si>
    <t>Templin Endowment</t>
  </si>
  <si>
    <t>%,VU0013</t>
  </si>
  <si>
    <t>Trans World Airline Schp</t>
  </si>
  <si>
    <t>%,VU0014</t>
  </si>
  <si>
    <t>Waggoner Scholarhip</t>
  </si>
  <si>
    <t>%,VU0015</t>
  </si>
  <si>
    <t>Strode Scholarship Fund</t>
  </si>
  <si>
    <t>%,VU0016</t>
  </si>
  <si>
    <t>CARNAHAN MEM SCHP</t>
  </si>
  <si>
    <t>%,VU0017</t>
  </si>
  <si>
    <t>Evelyn Sue Lumb Westran Schp</t>
  </si>
  <si>
    <t>%,VU0018</t>
  </si>
  <si>
    <t>Alberta Caquelard Scholarship</t>
  </si>
  <si>
    <t>%,VU0021</t>
  </si>
  <si>
    <t>As of June 30, 2003</t>
  </si>
  <si>
    <t>Peter Potter Scholarship</t>
  </si>
  <si>
    <t>%,FFUND_CODE,TFUND,NTRUE_ENDOW_NONEXP,FPROGRAM_CODE,TGASB_34_35_PROGRAM,X,NENDOWMENT,NLOAN,NRESTGIFTS</t>
  </si>
  <si>
    <t>TOTAL INCOME RESTRICTED</t>
  </si>
  <si>
    <t>TOTAL ENDOWMENT FUNDS</t>
  </si>
  <si>
    <t>QUASI ENDOWMENT FUNDS</t>
  </si>
  <si>
    <t>%,VU0001</t>
  </si>
  <si>
    <t>Basore Endowment</t>
  </si>
  <si>
    <t>%,VU0010</t>
  </si>
  <si>
    <t>Payne Mem Foundation</t>
  </si>
  <si>
    <t>%,FFUND_CODE,TFUND,NQUASI_ENDOW_NONEXP,FPROGRAM_CODE,TGASB_34_35_PROGRAM,X,NENDOWMENT,NLOAN,NRESTGIFTS</t>
  </si>
  <si>
    <t>INCOME UNRESTRICTED -</t>
  </si>
  <si>
    <t>%,VU0000</t>
  </si>
  <si>
    <t>Weldon Springs Research Fund</t>
  </si>
  <si>
    <t>%,VU0011</t>
  </si>
  <si>
    <t>Missouri Research Park</t>
  </si>
  <si>
    <t>%,FFUND_CODE,TFUND,NQUASI_ENDOWMT_UNR,FPROGRAM_CODE,TGASB_34_35_PROGRAM,X,NENDOWMENT,NLOAN,NRESTGIFTS</t>
  </si>
  <si>
    <t>TOTAL INCOME UNRESTRICTED</t>
  </si>
  <si>
    <t>TOTAL QUASI ENDOWMENT FUNDS</t>
  </si>
  <si>
    <t>UNITRUST &amp; LIFE INCOME FUNDS</t>
  </si>
  <si>
    <t>UNITRUST FUNDS -</t>
  </si>
  <si>
    <t>%,FFUND_CODE,TFUND,NUNITRUSTS_NONEXP,FPROGRAM_CODE,TGASB_34_35_PROGRAM,X,NENDOWMENT,NLOAN,NRESTGIFTS</t>
  </si>
  <si>
    <t>TOTAL UNITRUST FUNDS</t>
  </si>
  <si>
    <t>LIFE INCOME FUNDS -</t>
  </si>
  <si>
    <t>%,FFUND_CODE,TFUND,NLIFE_INC_NONEXP,FPROGRAM_CODE,TGASB_34_35_PROGRAM,X,NENDOWMENT,NLOAN,NRESTGIFTS</t>
  </si>
  <si>
    <t>TOTAL LIFE INCOME FUNDS</t>
  </si>
  <si>
    <t xml:space="preserve">       TOTAL UNITRUST &amp; LIFE INCOME FUNDS</t>
  </si>
  <si>
    <t xml:space="preserve">           TOTAL ENDOWMENT &amp; SIMILAR FUNDS</t>
  </si>
  <si>
    <t>%,LACTUALS,SYTD,FPROJECT_ID,_</t>
  </si>
  <si>
    <t>%,ATT,FPROGRAM_CODE,UDESCR</t>
  </si>
  <si>
    <t>%,R,FACCOUNT,TGASB_34_35,NGIFTS,NOTHER GOVT GRANTS,NSTATE GRANTS,NFEDERAL GRANTS</t>
  </si>
  <si>
    <t>%,R,FACCOUNT,TGASB_34_35,NINVEST &amp; ENDOW INC,NDISP OF PLANT ASSETS,NINTEREST CAP DEBT,NPAYMENTS TO BENE,NFEDERAL APPROPS,NINTEREST NOTES REC,NLOAN FUND DEDUCT,NOTHER OPERATING REV,NPATIENT MED SERV,NSALES OF AUX/EDUC,NSTUDENT AID,NSTUDENT FEES</t>
  </si>
  <si>
    <t>%,R,FACCOUNT,TGASB_34_35,NINVESTMENT IN PLANT</t>
  </si>
  <si>
    <t>%,FACCOUNT,TGASB_34_35,NOPERATING EXPENSES</t>
  </si>
  <si>
    <t>RESTRICTED AND UNRESTRICTED PLANT FUNDS</t>
  </si>
  <si>
    <t>XGASB15U</t>
  </si>
  <si>
    <t>Program</t>
  </si>
  <si>
    <t>Balance</t>
  </si>
  <si>
    <t>State</t>
  </si>
  <si>
    <t>Gifts and</t>
  </si>
  <si>
    <t>Investment &amp;</t>
  </si>
  <si>
    <t>Bond</t>
  </si>
  <si>
    <t>Transfers In</t>
  </si>
  <si>
    <t>Code</t>
  </si>
  <si>
    <t>Appropriation</t>
  </si>
  <si>
    <t>Grants</t>
  </si>
  <si>
    <t>Other Income</t>
  </si>
  <si>
    <t>Proceeds</t>
  </si>
  <si>
    <t>(Out)</t>
  </si>
  <si>
    <t>RESTRICTED:</t>
  </si>
  <si>
    <t>%,FPROGRAM_CODE,X,_,FFUND_CODE,TGASB_34_35_FUND,NUNEXP_RANDR_RESTEXP</t>
  </si>
  <si>
    <t xml:space="preserve">    TOTAL RESTRICTED</t>
  </si>
  <si>
    <t>UNRESTRICTED:</t>
  </si>
  <si>
    <t>%,V0</t>
  </si>
  <si>
    <t>UNSPECIFIED PROGRAM</t>
  </si>
  <si>
    <t>0</t>
  </si>
  <si>
    <t>%,VU8600</t>
  </si>
  <si>
    <t>CAPITAL POOL</t>
  </si>
  <si>
    <t>U8600</t>
  </si>
  <si>
    <t>%,VU8601</t>
  </si>
  <si>
    <t>INTERNAL LOAN PROGRAM</t>
  </si>
  <si>
    <t>U8601</t>
  </si>
  <si>
    <t>%,VU8719</t>
  </si>
  <si>
    <t>SPECIAL PROJECTS</t>
  </si>
  <si>
    <t>U8719</t>
  </si>
  <si>
    <t>%,FPROGRAM_CODE,X,_,FFUND_CODE,TGASB_34_35_FUND,NUNEXP_AND_RANDR_UNR</t>
  </si>
  <si>
    <t xml:space="preserve">    TOTAL UNRESTRICTED</t>
  </si>
  <si>
    <t xml:space="preserve">        TOTAL UNEXPENDED PLANT FUNDS</t>
  </si>
  <si>
    <t>INVESTMENT IN PLANT CAPITAL ASSETS</t>
  </si>
  <si>
    <t>June 30, 2002</t>
  </si>
  <si>
    <t>July 1, 2002</t>
  </si>
  <si>
    <t>Additions</t>
  </si>
  <si>
    <t>Deletions</t>
  </si>
  <si>
    <t>June 30, 2003</t>
  </si>
  <si>
    <t>Capital Assets:</t>
  </si>
  <si>
    <t>%,FACCOUNT,V173000,V174000</t>
  </si>
  <si>
    <t>Building</t>
  </si>
  <si>
    <t>%,FACCOUNT,V171000</t>
  </si>
  <si>
    <t>Land</t>
  </si>
  <si>
    <t>%,FACCOUNT,V172000</t>
  </si>
  <si>
    <t>Infrastructure</t>
  </si>
  <si>
    <t>%,FACCOUNT,V175000</t>
  </si>
  <si>
    <t>Equipment</t>
  </si>
  <si>
    <t>%,FACCOUNT,V177000</t>
  </si>
  <si>
    <t>Livestock</t>
  </si>
  <si>
    <t>%,FACCOUNT,V179000</t>
  </si>
  <si>
    <t>Art &amp; Museum Objects</t>
  </si>
  <si>
    <t>%,FACCOUNT,V176000</t>
  </si>
  <si>
    <t>Library Books</t>
  </si>
  <si>
    <t>%,FACCOUNT,V178000</t>
  </si>
  <si>
    <t>Construction In Progress</t>
  </si>
  <si>
    <t xml:space="preserve">  As of June 30, 2003</t>
  </si>
  <si>
    <t>Total Capital Assets</t>
  </si>
  <si>
    <t>Less Accumulated Depreciation:</t>
  </si>
  <si>
    <t>%,FACCOUNT,V173900,V174900</t>
  </si>
  <si>
    <t>%,FACCOUNT,V172900</t>
  </si>
  <si>
    <t>%,FACCOUNT,V175900</t>
  </si>
  <si>
    <t>Total Accumulated Depreciation</t>
  </si>
  <si>
    <t>Total Investment in Plant Capital Assets, Net</t>
  </si>
  <si>
    <t xml:space="preserve">University of Missouri - University-Wide Resources                                                        </t>
  </si>
  <si>
    <t xml:space="preserve">               </t>
  </si>
  <si>
    <t xml:space="preserve">BONDS AND NOTES PAYABLE </t>
  </si>
  <si>
    <t xml:space="preserve">As of June 30, 2003 </t>
  </si>
  <si>
    <t xml:space="preserve">                                                                      </t>
  </si>
  <si>
    <t>Original</t>
  </si>
  <si>
    <t>Issue</t>
  </si>
  <si>
    <t>Defeasance</t>
  </si>
  <si>
    <t>Retired</t>
  </si>
  <si>
    <t xml:space="preserve">Bond Payable: </t>
  </si>
  <si>
    <t>System Facilities Revenue Bond Dated June 2002,</t>
  </si>
  <si>
    <t xml:space="preserve">    Series 2002a Variable Interest Rate, Due November 2032</t>
  </si>
  <si>
    <t xml:space="preserve">        Total Bond Payable                                                          </t>
  </si>
  <si>
    <t>%,AFT,FDEPTID</t>
  </si>
  <si>
    <t>%,LACTUALS,SYTD,R,FACCOUNT,V350000</t>
  </si>
  <si>
    <t>%,QUGL_GASB_AGENCY_REVENUES,CA.POSTED_TOTAL_AMT,SYTD,R</t>
  </si>
  <si>
    <t>%,QUGL_GASB_AGENCY_EXPENSES,CA.POSTED_TOTAL_AMT,SYTD</t>
  </si>
  <si>
    <t>GASB019U</t>
  </si>
  <si>
    <t>FUNDS HELD FOR OTHERS</t>
  </si>
  <si>
    <t>Funds Held by Others</t>
  </si>
  <si>
    <t>Department Description</t>
  </si>
  <si>
    <t>Hide Column in final report - DEPTID</t>
  </si>
  <si>
    <t>Deposits</t>
  </si>
  <si>
    <t>Withdrawals</t>
  </si>
  <si>
    <t>%,VA1508026</t>
  </si>
  <si>
    <t>LIPSCOMB LOAN FD - ALL CAMPUS</t>
  </si>
  <si>
    <t>A1508026</t>
  </si>
  <si>
    <t>%,VU1602002</t>
  </si>
  <si>
    <t>PAYROLL WITHHOLDING - AGENCY</t>
  </si>
  <si>
    <t>U1602002</t>
  </si>
  <si>
    <t>%,VU1602047</t>
  </si>
  <si>
    <t>KC FOOD TAX</t>
  </si>
  <si>
    <t>U1602047</t>
  </si>
  <si>
    <t>%,VU1602053</t>
  </si>
  <si>
    <t>EMPLOYEE WITHHOLDING - AGENCY</t>
  </si>
  <si>
    <t>U1602053</t>
  </si>
  <si>
    <t>%,VU1604002</t>
  </si>
  <si>
    <t>COOP DIST EDUC PROGRAMS</t>
  </si>
  <si>
    <t>U1604002</t>
  </si>
  <si>
    <t>%,FDEPTID,X,_,FFUND_CODE,TGASB_34_35_FUND,NAGENCY_FUNDS_NONEXP</t>
  </si>
  <si>
    <t>TOTAL AGENCY FUNDS</t>
  </si>
  <si>
    <t>%,AFT,FACCOUNT,UACCOUNT</t>
  </si>
  <si>
    <t>%,FFUND_CODE,V0900</t>
  </si>
  <si>
    <t>%,FFUND_CODE,V0910</t>
  </si>
  <si>
    <t>%,FFUND_CODE,V0920</t>
  </si>
  <si>
    <t>%,FFUND_CODE,V0925</t>
  </si>
  <si>
    <t>%,FFUND_CODE,V0930</t>
  </si>
  <si>
    <t>%,FFUND_CODE,V0935</t>
  </si>
  <si>
    <t>%,FFUND_CODE,V0915</t>
  </si>
  <si>
    <t>%,FFUND_CODE,V0950</t>
  </si>
  <si>
    <t>%,FFUND_CODE,V0905,V0940,V0945</t>
  </si>
  <si>
    <t>University Of Missouri - University-Wide Resourses</t>
  </si>
  <si>
    <t>SELF-INSURANCE FUNDS</t>
  </si>
  <si>
    <t>For the year ending June 30, 2003</t>
  </si>
  <si>
    <t>Auto and General Liability</t>
  </si>
  <si>
    <t>Long-term Disability</t>
  </si>
  <si>
    <t>Professional Liability</t>
  </si>
  <si>
    <t>Other</t>
  </si>
  <si>
    <t>Revenues and Other Additions:</t>
  </si>
  <si>
    <t>%,R,FACCOUNT,TGASB_34_35,NBENEFIT CONTRIBUTION</t>
  </si>
  <si>
    <t xml:space="preserve">   Plan Contributions</t>
  </si>
  <si>
    <t xml:space="preserve">   Investment Income</t>
  </si>
  <si>
    <t>%,R,FACCOUNT,TGASB_34_35,X,NFEDERAL GRANTS,NOTHER GOVT GRANTS,NOTHER OPERATING REV,NPATIENT MED SERV,NPRIVATE GRANTS,NSALES OF AUX/EDUC,NSTATE GRANTS,NSTUDENT AID,NSTUDENT FEES,NFEDERAL APPROPS,NOTHER REV &amp; EXP,NSTATE APPROPS</t>
  </si>
  <si>
    <t xml:space="preserve">   Other Miscellaneous Revenues</t>
  </si>
  <si>
    <t xml:space="preserve">      Total Revenues and Other Additions</t>
  </si>
  <si>
    <t>Expenditures and Other Deductions:</t>
  </si>
  <si>
    <t>%,FACCOUNT,TGASB_34_35,X,NEMPLOYEE BENE PAID</t>
  </si>
  <si>
    <t xml:space="preserve">   Benefit Payments</t>
  </si>
  <si>
    <t>%,FACCOUNT,TGASB_34_35,X,NAUX &amp; EDUC ACTIV,NDEPRECIATION,NOTHER DEPT OPERATING,NPROFESSIONAL &amp; CONSU,NSALARIES,NSCHOLAR &amp; FELLOW,NSTAFF BENEFITS,NSUPPLY_NONCAP ASSET,NUTILITIES,NPAYROLL W/H DISBURSE,NSELF INS EXPENSES</t>
  </si>
  <si>
    <t xml:space="preserve">   Administrative and Other Plan Deductions</t>
  </si>
  <si>
    <t xml:space="preserve">      Total Expenditures and Other Deductions</t>
  </si>
  <si>
    <t>Operating Income (Loss) Before Transfers</t>
  </si>
  <si>
    <t>%,FACCOUNT,TGASB_34_35,X,NMANDATORY TRFS,NNON MANDATORY TRFS</t>
  </si>
  <si>
    <t>Transfers In (Out)</t>
  </si>
  <si>
    <t>Increase (Decrease) in Net Assets</t>
  </si>
  <si>
    <t>%,SBAL,R,FACCOUNT,X,V300000</t>
  </si>
  <si>
    <t xml:space="preserve"> </t>
  </si>
  <si>
    <t>%,ATF,FDESCR,UDESCR</t>
  </si>
  <si>
    <t>%,C</t>
  </si>
  <si>
    <t>University of Missouri - University-Wide Resources</t>
  </si>
  <si>
    <t>COMBINED STATEMENTS OF NET ASSETS</t>
  </si>
  <si>
    <t>As of June 30, 2003 and 2002</t>
  </si>
  <si>
    <t>(in thousands of dollars)</t>
  </si>
  <si>
    <t>Assets</t>
  </si>
  <si>
    <t>Current Assets:</t>
  </si>
  <si>
    <t>Cash and Cash Equivalents</t>
  </si>
  <si>
    <t>{A}</t>
  </si>
  <si>
    <t>Accounts Receivable, net</t>
  </si>
  <si>
    <t>{B}</t>
  </si>
  <si>
    <t>Current Pledges Receivable, net</t>
  </si>
  <si>
    <t>Investment Settlements Receivable</t>
  </si>
  <si>
    <t>Current Notes Receivable, net</t>
  </si>
  <si>
    <t>Inventories</t>
  </si>
  <si>
    <t>Prepaid Expenses and Other Current Assets</t>
  </si>
  <si>
    <t>Due From Other Funds</t>
  </si>
  <si>
    <t xml:space="preserve">      Total Current Assets</t>
  </si>
  <si>
    <t>Noncurrent Assets:</t>
  </si>
  <si>
    <t>Pledges Receivable, net</t>
  </si>
  <si>
    <t>Notes Receivable, net</t>
  </si>
  <si>
    <t>Deferred Charges and Other Assets</t>
  </si>
  <si>
    <t>Long Term Investments</t>
  </si>
  <si>
    <t>Capital Assets, net</t>
  </si>
  <si>
    <t xml:space="preserve">      Total Noncurrent Assets</t>
  </si>
  <si>
    <t>Total Assets</t>
  </si>
  <si>
    <t>Liabilities</t>
  </si>
  <si>
    <t>Current Liabilities:</t>
  </si>
  <si>
    <t>Accounts Payable</t>
  </si>
  <si>
    <t>Accrued Liabilities</t>
  </si>
  <si>
    <t>{C}</t>
  </si>
  <si>
    <t>Deferred Revenue</t>
  </si>
  <si>
    <t>Funds Held for Others</t>
  </si>
  <si>
    <t>{D}</t>
  </si>
  <si>
    <t>Investment Settlements Payable</t>
  </si>
  <si>
    <t>Collateral for Securities on Loan</t>
  </si>
  <si>
    <t>Bonds and Notes Payable, current</t>
  </si>
  <si>
    <t xml:space="preserve">      Total Current Liabilities</t>
  </si>
  <si>
    <t>Noncurrent Liabilities:</t>
  </si>
  <si>
    <t>Bonds and Notes Payable</t>
  </si>
  <si>
    <t xml:space="preserve">      Total Noncurrent Liabilities</t>
  </si>
  <si>
    <t>Total Liabilities</t>
  </si>
  <si>
    <t>Net Assets</t>
  </si>
  <si>
    <t>Invested in Capital Assets, Net of Related Debt</t>
  </si>
  <si>
    <t>Restricted:</t>
  </si>
  <si>
    <t>Nonexpendable</t>
  </si>
  <si>
    <t>Expendable</t>
  </si>
  <si>
    <t>Unrestricted</t>
  </si>
  <si>
    <t xml:space="preserve">      Total Net Assets</t>
  </si>
  <si>
    <t>Total Liabilities and Net Assets</t>
  </si>
  <si>
    <t>{A}  Includes short term investments with maturities of 90 days or less.</t>
  </si>
  <si>
    <t>{B}  Includes State appropriations, grants and contracts, patient services and other accounts receivable</t>
  </si>
  <si>
    <t>{C}  Includes accrued payroll, accrued vacation and accrued interest payable</t>
  </si>
  <si>
    <t>{D}  Includes amounts held in agency fund - payroll withholdings and other employee benefits and funds held for others</t>
  </si>
  <si>
    <t xml:space="preserve">STATEMENTS OF REVENUES, EXPENSES AND CHANGES IN NET ASSETS </t>
  </si>
  <si>
    <t xml:space="preserve">For the Years Ended June 30, 2003 and  2002 </t>
  </si>
  <si>
    <t>Operating Revenues:</t>
  </si>
  <si>
    <t>Tuition and Fees</t>
  </si>
  <si>
    <t>Less:  Scholarship Allowances</t>
  </si>
  <si>
    <t xml:space="preserve">     Net Tuition and Fees</t>
  </si>
  <si>
    <t>Federal Grants and Contracts</t>
  </si>
  <si>
    <t>State and Local Grants and Contracts</t>
  </si>
  <si>
    <t>Private Grants and Contracts</t>
  </si>
  <si>
    <t>Sales and Services of Educational Activities</t>
  </si>
  <si>
    <t>Auxilliary Enterprises:</t>
  </si>
  <si>
    <t xml:space="preserve">   Patient Medical Services</t>
  </si>
  <si>
    <t xml:space="preserve">   Housing and Dining Services</t>
  </si>
  <si>
    <t xml:space="preserve">   Bookstores</t>
  </si>
  <si>
    <t xml:space="preserve">   Other Auxilliary Enterprises</t>
  </si>
  <si>
    <t>Notes Receivable Interest Income, net of Fees</t>
  </si>
  <si>
    <t>Other Operating Revenues</t>
  </si>
  <si>
    <t xml:space="preserve">       Total Operating Revenues</t>
  </si>
  <si>
    <t>Operating Expenses:</t>
  </si>
  <si>
    <t>Salaries and Wages</t>
  </si>
  <si>
    <t>Staff Benefits</t>
  </si>
  <si>
    <t>Supplies, Services and Other Operating Expenses</t>
  </si>
  <si>
    <t>Scholarships and Fellowships</t>
  </si>
  <si>
    <t xml:space="preserve">Depreciation </t>
  </si>
  <si>
    <t xml:space="preserve">       Total Operating Expenses</t>
  </si>
  <si>
    <t xml:space="preserve">Operating Income (Loss) before State Appropriations and </t>
  </si>
  <si>
    <t xml:space="preserve">    Nonoperating Revenues (Expenses) and Transfers</t>
  </si>
  <si>
    <t>State Appropriations</t>
  </si>
  <si>
    <t>Operating Income (Loss) after State Appropriations, before</t>
  </si>
  <si>
    <t>Nonoperating Revenues (Expenses):</t>
  </si>
  <si>
    <t>Federal Appropriations</t>
  </si>
  <si>
    <t>Investment and Endowment Income (Loss)</t>
  </si>
  <si>
    <t>Private Gifts</t>
  </si>
  <si>
    <t>Interest Expense</t>
  </si>
  <si>
    <t>Other Nonoperating Revenues (Expenses)</t>
  </si>
  <si>
    <t xml:space="preserve">    Net Nonoperating Revenues (Expenses) before</t>
  </si>
  <si>
    <t xml:space="preserve">        Capital and Endowment Additions and Transfers</t>
  </si>
  <si>
    <t>Capital State Appropriations</t>
  </si>
  <si>
    <t>Capital Gifts and Grants</t>
  </si>
  <si>
    <t>Private Gifts for Endowment Purposes</t>
  </si>
  <si>
    <t>Mandatory Transfers In (Out)</t>
  </si>
  <si>
    <t>Non Mandatory Transfers In (Out)</t>
  </si>
  <si>
    <t xml:space="preserve">     Net Other Nonoperating Revenues (Expenses)</t>
  </si>
  <si>
    <t xml:space="preserve">             Increase in Net Assets</t>
  </si>
  <si>
    <t>Fund Balance, Beginning of Year</t>
  </si>
  <si>
    <t>Change in Accounting Principle</t>
  </si>
  <si>
    <t>Equipment Writeoff</t>
  </si>
  <si>
    <t>Net Assets, Beginning of Year, as Adjusted</t>
  </si>
  <si>
    <t>Net Assets, End of Year</t>
  </si>
  <si>
    <t>%,QKRDJ_UGL_GASB_35_FIN_STMTS_BS,SBAL</t>
  </si>
  <si>
    <t>%,ATF,FACCOUNT,UACCOUNT</t>
  </si>
  <si>
    <t>%,FFUND_CODE,TGASB_34_35_FUND,NCUR_FUNDS_UNR</t>
  </si>
  <si>
    <t>%,FFUND_CODE,TGASB_34_35_FUND,NCLEARING_ACCTS_UNR</t>
  </si>
  <si>
    <t>%,FFUND_CODE,TGASB_34_35_FUND,NCUR_FUNDS_RESTEXP</t>
  </si>
  <si>
    <t>%,FFUND_CODE,TGASB_34_35_FUND,NLOAN_FUNDS_UNR</t>
  </si>
  <si>
    <t>%,FFUND_CODE,TGASB_34_35_FUND,NLOAN_FUNDS_NONEXP</t>
  </si>
  <si>
    <t>%,FFUND_CODE,TGASB_34_35_FUND,NENDOW_FUNDS_UNR</t>
  </si>
  <si>
    <t>%,FFUND_CODE,TGASB_34_35_FUND,NENDOW_FUNDS_NONEXP</t>
  </si>
  <si>
    <t>%,FFUND_CODE,TGASB_34_35_FUND,NUNEXP_AND_RANDR_UNR</t>
  </si>
  <si>
    <t>%,FFUND_CODE,TGASB_34_35_FUND,NUNEXP_RANDR_RESTEXP</t>
  </si>
  <si>
    <t>%,FFUND_CODE,TGASB_34_35_FUND,NDEBT_RETIRMT_RESTEXP</t>
  </si>
  <si>
    <t>%,FFUND_CODE,TGASB_34_35_FUND,NNET_INV_PLT_NONEXP</t>
  </si>
  <si>
    <t>%,FFUND_CODE,TGASB_34_35_FUND,NAGENCY_FUNDS_NONEXP</t>
  </si>
  <si>
    <t>%,FFUND_CODE,TGASB_34_35_FUND,NRETIRE_FUNDS_NONEXP</t>
  </si>
  <si>
    <t>STATEMENT OF NET ASSETS - BY FUND</t>
  </si>
  <si>
    <t>2003-06-30</t>
  </si>
  <si>
    <t>University Wide Resources</t>
  </si>
  <si>
    <t>Restricted</t>
  </si>
  <si>
    <t>Plant Funds</t>
  </si>
  <si>
    <t>Total</t>
  </si>
  <si>
    <t>Endowment</t>
  </si>
  <si>
    <t>Restricted Expend</t>
  </si>
  <si>
    <t>Funds</t>
  </si>
  <si>
    <t>Current Funds</t>
  </si>
  <si>
    <t>Loan</t>
  </si>
  <si>
    <t>&amp; Similar</t>
  </si>
  <si>
    <t>Unexpended and</t>
  </si>
  <si>
    <t>Debt</t>
  </si>
  <si>
    <t>Investment</t>
  </si>
  <si>
    <t>Plant</t>
  </si>
  <si>
    <t>Excluding</t>
  </si>
  <si>
    <t>Retirement</t>
  </si>
  <si>
    <t>Including</t>
  </si>
  <si>
    <t>Clearing</t>
  </si>
  <si>
    <t>Repair &amp; Replace</t>
  </si>
  <si>
    <t>In Plant</t>
  </si>
  <si>
    <t>Agency</t>
  </si>
  <si>
    <t>%,FACCOUNT,TGASB_34_35,X,NCASH AND CASH EQ</t>
  </si>
  <si>
    <t>%,V121400</t>
  </si>
  <si>
    <t>Temp investments-miscellaneous</t>
  </si>
  <si>
    <t>121400</t>
  </si>
  <si>
    <t>%,V121500</t>
  </si>
  <si>
    <t>Temp invest - unreal gn(loss)</t>
  </si>
  <si>
    <t>121500</t>
  </si>
  <si>
    <t>%,V121600</t>
  </si>
  <si>
    <t>Temp investments - short term</t>
  </si>
  <si>
    <t>121600</t>
  </si>
  <si>
    <t>%,V121700</t>
  </si>
  <si>
    <t>Temp invest - cash &amp; cash eq</t>
  </si>
  <si>
    <t>121700</t>
  </si>
  <si>
    <t>%,V121750</t>
  </si>
  <si>
    <t>Temp invest-deposit w/ trustee</t>
  </si>
  <si>
    <t>121750</t>
  </si>
  <si>
    <t>%,V121900</t>
  </si>
  <si>
    <t>Temp invest - securities lend</t>
  </si>
  <si>
    <t>121900</t>
  </si>
  <si>
    <t>%,V190000</t>
  </si>
  <si>
    <t>Cash</t>
  </si>
  <si>
    <t>190000</t>
  </si>
  <si>
    <t>%,FACCOUNT,TGASB_34_35,X,NSHORT_TERM INVESTMEN</t>
  </si>
  <si>
    <t>Short Term Investments</t>
  </si>
  <si>
    <t>%,FACCOUNT,TGASB_34_35,X,NSTATE APPROP REC</t>
  </si>
  <si>
    <t>State Appropriations Receivable</t>
  </si>
  <si>
    <t>%,FACCOUNT,TGASB_34_35,X,NGRANTS_RECEIVABLE</t>
  </si>
  <si>
    <t>Grants and Contracts Receivable, net</t>
  </si>
  <si>
    <t>%,FACCOUNT,TGASB_34_35,X,NPATIENTS_RECEIVABLE</t>
  </si>
  <si>
    <t>Patient Services Receivable, net</t>
  </si>
  <si>
    <t>%,FACCOUNT,TGASB_34_35,X,NCURRENT PLEDGES REC</t>
  </si>
  <si>
    <t>%,V132200</t>
  </si>
  <si>
    <t>Accounts Receivable-PS AR/BI</t>
  </si>
  <si>
    <t>132200</t>
  </si>
  <si>
    <t>%,V132500</t>
  </si>
  <si>
    <t>Accts rec - miscellaneous</t>
  </si>
  <si>
    <t>132500</t>
  </si>
  <si>
    <t>%,FACCOUNT,TGASB_34_35,X,NACCOUNTS RECEIVABLE</t>
  </si>
  <si>
    <t>Other Accounts Receivable, net</t>
  </si>
  <si>
    <t>%,V132900</t>
  </si>
  <si>
    <t>Invest Settlement Receivables</t>
  </si>
  <si>
    <t>132900</t>
  </si>
  <si>
    <t>%,FACCOUNT,TGASB_34_35,X,NINVESTMENT RECEIVE</t>
  </si>
  <si>
    <t>%,FACCOUNT,TGASB_34_35,X,NSUSPENSE/CLEARING</t>
  </si>
  <si>
    <t>Suspense/Clearing</t>
  </si>
  <si>
    <t>%,FACCOUNT,TGASB_34_35,X,NINVENTORIES</t>
  </si>
  <si>
    <t>%,V161000</t>
  </si>
  <si>
    <t>Prepaid expense</t>
  </si>
  <si>
    <t>161000</t>
  </si>
  <si>
    <t>%,FACCOUNT,TGASB_34_35,X,NPREPAID EXPENSE</t>
  </si>
  <si>
    <t>Prepaid Expenses</t>
  </si>
  <si>
    <t>%,FACCOUNT,TGASB_34_35,X,NCURRENT NOTES REC</t>
  </si>
  <si>
    <t>%,V191000</t>
  </si>
  <si>
    <t>Due from other funds</t>
  </si>
  <si>
    <t>191000</t>
  </si>
  <si>
    <t>%,FACCOUNT,TGASB_34_35,X,NDUE FROM OTHER FUNDS</t>
  </si>
  <si>
    <t>Due from Other Funds</t>
  </si>
  <si>
    <t xml:space="preserve">        Total Current Assets</t>
  </si>
  <si>
    <t>%,FACCOUNT,TGASB_34_35,X,NRESTRICTED CASH</t>
  </si>
  <si>
    <t>Restricted Cash and Cash Equivalents</t>
  </si>
  <si>
    <t>%,FACCOUNT,TGASB_34_35,X,NPLEDGES RECEIVABLE</t>
  </si>
  <si>
    <t>%,FACCOUNT,TGASB_34_35,X,NNOTES  RECEIVABLE</t>
  </si>
  <si>
    <t>%,V165100</t>
  </si>
  <si>
    <t>Bond issue cost</t>
  </si>
  <si>
    <t>165100</t>
  </si>
  <si>
    <t>%,FACCOUNT,TGASB_34_35,X,NDEFERRED AND OTHER</t>
  </si>
  <si>
    <t>%,V122200</t>
  </si>
  <si>
    <t>Long term inv-bal pool-balance</t>
  </si>
  <si>
    <t>122200</t>
  </si>
  <si>
    <t>%,V122300</t>
  </si>
  <si>
    <t>Long term inv-sep inv-balance</t>
  </si>
  <si>
    <t>122300</t>
  </si>
  <si>
    <t>%,V122400</t>
  </si>
  <si>
    <t>Long term inv-spec instr-balan</t>
  </si>
  <si>
    <t>122400</t>
  </si>
  <si>
    <t>%,V122500</t>
  </si>
  <si>
    <t>Long term inv -unr gain (loss)</t>
  </si>
  <si>
    <t>122500</t>
  </si>
  <si>
    <t>%,V122600</t>
  </si>
  <si>
    <t>Long term inv-retire fd-balanc</t>
  </si>
  <si>
    <t>122600</t>
  </si>
  <si>
    <t>%,V122800</t>
  </si>
  <si>
    <t>Long term inv-deposit/trustee</t>
  </si>
  <si>
    <t>122800</t>
  </si>
  <si>
    <t>%,V122900</t>
  </si>
  <si>
    <t>Long term inv-cash &amp; cash eq</t>
  </si>
  <si>
    <t>122900</t>
  </si>
  <si>
    <t>%,V125000</t>
  </si>
  <si>
    <t>Accrued investment income</t>
  </si>
  <si>
    <t>125000</t>
  </si>
  <si>
    <t>%,FACCOUNT,TGASB_34_35,X,NLONG_TERM INVESTMENT</t>
  </si>
  <si>
    <t>%,V175000</t>
  </si>
  <si>
    <t>Furniture &amp; equipment</t>
  </si>
  <si>
    <t>175000</t>
  </si>
  <si>
    <t>%,V175900</t>
  </si>
  <si>
    <t>Furn &amp; equip - accum deprec</t>
  </si>
  <si>
    <t>175900</t>
  </si>
  <si>
    <t>%,FACCOUNT,TGASB_34_35,X,NCAPITAL_ASSETS</t>
  </si>
  <si>
    <t xml:space="preserve">        Total Noncurrent Assets</t>
  </si>
  <si>
    <t>%,V210000</t>
  </si>
  <si>
    <t>Accts payable (automated feed)</t>
  </si>
  <si>
    <t>210000</t>
  </si>
  <si>
    <t>%,V211000</t>
  </si>
  <si>
    <t>Accts payable (manual entries)</t>
  </si>
  <si>
    <t>211000</t>
  </si>
  <si>
    <t>%,V211003</t>
  </si>
  <si>
    <t>Estimated payables</t>
  </si>
  <si>
    <t>211003</t>
  </si>
  <si>
    <t>%,V215001</t>
  </si>
  <si>
    <t>Qtr Monthly Sales Tax Payment</t>
  </si>
  <si>
    <t>215001</t>
  </si>
  <si>
    <t>%,V215005</t>
  </si>
  <si>
    <t>Sales Tax Beginning Balance</t>
  </si>
  <si>
    <t>215005</t>
  </si>
  <si>
    <t>%,V215010</t>
  </si>
  <si>
    <t>Sales Tax 2% Timely Allowance</t>
  </si>
  <si>
    <t>215010</t>
  </si>
  <si>
    <t>%,V215020</t>
  </si>
  <si>
    <t>Sales Tax Additional Pay Due</t>
  </si>
  <si>
    <t>215020</t>
  </si>
  <si>
    <t>%,V215100</t>
  </si>
  <si>
    <t>SalesTaxPrimaryCampusLocCOL</t>
  </si>
  <si>
    <t>215100</t>
  </si>
  <si>
    <t>%,V215105</t>
  </si>
  <si>
    <t>Sales Tax Primary-MU Bookstore</t>
  </si>
  <si>
    <t>215105</t>
  </si>
  <si>
    <t>%,V215110</t>
  </si>
  <si>
    <t>Sls Tax Prim-Mizzou Connection</t>
  </si>
  <si>
    <t>215110</t>
  </si>
  <si>
    <t>%,V215200</t>
  </si>
  <si>
    <t>SalesTaxNonPrimaryCampLocCOL</t>
  </si>
  <si>
    <t>215200</t>
  </si>
  <si>
    <t>%,V215300</t>
  </si>
  <si>
    <t>SalesTax - Food COL</t>
  </si>
  <si>
    <t>215300</t>
  </si>
  <si>
    <t>%,V215305</t>
  </si>
  <si>
    <t>Sales Tax Food MU Bookstore</t>
  </si>
  <si>
    <t>215305</t>
  </si>
  <si>
    <t>%,V215310</t>
  </si>
  <si>
    <t>Sls Tx Food Mizzou Connection</t>
  </si>
  <si>
    <t>215310</t>
  </si>
  <si>
    <t>%,V215400</t>
  </si>
  <si>
    <t>SalesTax - Textbooks COL</t>
  </si>
  <si>
    <t>215400</t>
  </si>
  <si>
    <t>%,V215405</t>
  </si>
  <si>
    <t>Sales Tax Textbooks-MU Bkstore</t>
  </si>
  <si>
    <t>215405</t>
  </si>
  <si>
    <t>%,V215410</t>
  </si>
  <si>
    <t>Sls Tx Text-Mizzou Connection</t>
  </si>
  <si>
    <t>215410</t>
  </si>
  <si>
    <t>%,V215500</t>
  </si>
  <si>
    <t>SalesTaxInCity-Hospital</t>
  </si>
  <si>
    <t>215500</t>
  </si>
  <si>
    <t>%,V215600</t>
  </si>
  <si>
    <t>SalesTaxOutCity-Hospital</t>
  </si>
  <si>
    <t>215600</t>
  </si>
  <si>
    <t>%,V215700</t>
  </si>
  <si>
    <t>SalesTaxFood-Hospital</t>
  </si>
  <si>
    <t>215700</t>
  </si>
  <si>
    <t>%,V215900</t>
  </si>
  <si>
    <t>SalesTax In City Univ Admin</t>
  </si>
  <si>
    <t>215900</t>
  </si>
  <si>
    <t>%,V216000</t>
  </si>
  <si>
    <t>SalesTaxOut City Univ Admin</t>
  </si>
  <si>
    <t>216000</t>
  </si>
  <si>
    <t>%,V216100</t>
  </si>
  <si>
    <t>Sales Tax Food Univ Admin</t>
  </si>
  <si>
    <t>216100</t>
  </si>
  <si>
    <t>%,V216300</t>
  </si>
  <si>
    <t>Sales Tax In City KC</t>
  </si>
  <si>
    <t>216300</t>
  </si>
  <si>
    <t>%,V216600</t>
  </si>
  <si>
    <t>Sales Tax Textbooks KC</t>
  </si>
  <si>
    <t>216600</t>
  </si>
  <si>
    <t>%,V216700</t>
  </si>
  <si>
    <t>Sales Tax In City Rolla</t>
  </si>
  <si>
    <t>216700</t>
  </si>
  <si>
    <t>%,V216800</t>
  </si>
  <si>
    <t>Sales Tax Food Rolla</t>
  </si>
  <si>
    <t>216800</t>
  </si>
  <si>
    <t>%,V216900</t>
  </si>
  <si>
    <t>Sales Tax In City StLouis</t>
  </si>
  <si>
    <t>216900</t>
  </si>
  <si>
    <t>%,V217000</t>
  </si>
  <si>
    <t>Sales Tax Out City St Louis</t>
  </si>
  <si>
    <t>217000</t>
  </si>
  <si>
    <t>%,V217100</t>
  </si>
  <si>
    <t>Sales Tax Food St Louis</t>
  </si>
  <si>
    <t>217100</t>
  </si>
  <si>
    <t>%,V217200</t>
  </si>
  <si>
    <t>Sales Tax Textbooks St Louis</t>
  </si>
  <si>
    <t>217200</t>
  </si>
  <si>
    <t>%,V223000</t>
  </si>
  <si>
    <t>Other accruals</t>
  </si>
  <si>
    <t>223000</t>
  </si>
  <si>
    <t>%,R,FACCOUNT,TGASB_34_35,X,NACCOUNTS_PAYABLE,NOTHER_ACCRUALS</t>
  </si>
  <si>
    <t>%,V220000</t>
  </si>
  <si>
    <t>Accr salary &amp; ben (auto feed)</t>
  </si>
  <si>
    <t>220000</t>
  </si>
  <si>
    <t>%,V221000</t>
  </si>
  <si>
    <t>Accrued sal (manual entries)</t>
  </si>
  <si>
    <t>221000</t>
  </si>
  <si>
    <t>%,R,FACCOUNT,TGASB_34_35,X,NACCRUED_PAYROLL</t>
  </si>
  <si>
    <t>Accrued Payroll</t>
  </si>
  <si>
    <t>%,V225000</t>
  </si>
  <si>
    <t>Vacation pay accrual</t>
  </si>
  <si>
    <t>225000</t>
  </si>
  <si>
    <t>%,R,FACCOUNT,TGASB_34_35,X,NACCRUED VACATION</t>
  </si>
  <si>
    <t>Accrued Vacation</t>
  </si>
  <si>
    <t>%,V222000</t>
  </si>
  <si>
    <t>Accrued interest payable</t>
  </si>
  <si>
    <t>222000</t>
  </si>
  <si>
    <t>%,R,FACCOUNT,TGASB_34_35,X,NACCRUED INTEREST</t>
  </si>
  <si>
    <t>Accrued Interest Payable</t>
  </si>
  <si>
    <t>%,V224000</t>
  </si>
  <si>
    <t>IBNR/Benefit Reserves</t>
  </si>
  <si>
    <t>224000</t>
  </si>
  <si>
    <t>%,R,FACCOUNT,TGASB_34_35,X,NACCRUED SELF INSURAN</t>
  </si>
  <si>
    <t>Accrued Self-Insurance Claims</t>
  </si>
  <si>
    <t>%,V233000</t>
  </si>
  <si>
    <t>Def rev - other</t>
  </si>
  <si>
    <t>233000</t>
  </si>
  <si>
    <t>%,R,FACCOUNT,TGASB_34_35,X,NDEFERRED_REV</t>
  </si>
  <si>
    <t>Deferred Revenue, Current</t>
  </si>
  <si>
    <t>%,V226000</t>
  </si>
  <si>
    <t>Payroll Withholdings-Employee</t>
  </si>
  <si>
    <t>226000</t>
  </si>
  <si>
    <t>%,V227000</t>
  </si>
  <si>
    <t>P/R W/H Employer Contribution</t>
  </si>
  <si>
    <t>227000</t>
  </si>
  <si>
    <t>%,R,FACCOUNT,TGASB_34_35,X,NPAYROLL WITHHOLDINGS</t>
  </si>
  <si>
    <t>Payroll Withholdings and Other Employee Benefits</t>
  </si>
  <si>
    <t>%,V218000</t>
  </si>
  <si>
    <t>Invest Settlement Payables</t>
  </si>
  <si>
    <t>218000</t>
  </si>
  <si>
    <t>%,R,FACCOUNT,TGASB_34_35,X,NINVESTMENT PAYABLES</t>
  </si>
  <si>
    <t>%,V219900</t>
  </si>
  <si>
    <t>Collateral for sec (sec lend)</t>
  </si>
  <si>
    <t>219900</t>
  </si>
  <si>
    <t>%,R,FACCOUNT,TGASB_34_35,X,NCOLLATERAL SEC LEND</t>
  </si>
  <si>
    <t>%,R,FACCOUNT,TGASB_34_35,X,NCURRENT CAP LSE OBLI</t>
  </si>
  <si>
    <t>Capital Lease Obligations, current</t>
  </si>
  <si>
    <t>%,R,FACCOUNT,TGASB_34_35,X,NCURRENT BONDS PAYABL</t>
  </si>
  <si>
    <t>%,R,FACCOUNT,TGASB_34_35,X,NDUE TO OTHER FUNDS</t>
  </si>
  <si>
    <t>Due to Other Funds</t>
  </si>
  <si>
    <t xml:space="preserve">        Total Current Liabilities</t>
  </si>
  <si>
    <t>%,R,FACCOUNT,TGASB_34_35,X,NDEFERRED REVENUE</t>
  </si>
  <si>
    <t>%,R,FACCOUNT,TGASB_34_35,X,NCAPITAL LEASE OBLIG</t>
  </si>
  <si>
    <t>Capital Lease Obligations</t>
  </si>
  <si>
    <t>%,V252000</t>
  </si>
  <si>
    <t>Bonds pay</t>
  </si>
  <si>
    <t>252000</t>
  </si>
  <si>
    <t>%,R,FACCOUNT,TGASB_34_35,X,NBONDS_NOTES PAYABLE</t>
  </si>
  <si>
    <t xml:space="preserve">        Total Noncurrent Liabilities</t>
  </si>
  <si>
    <t>Reserved for Employees' Pension Plan</t>
  </si>
  <si>
    <t xml:space="preserve">        Total Net Assets</t>
  </si>
  <si>
    <t>%,QKRDJ_UGL_GASB_35_FIN_STMTS</t>
  </si>
  <si>
    <t>%,FFUND_CODE,TGASB_34_35_FUND,NPLANT_FUNDS_UNR</t>
  </si>
  <si>
    <t>%,FFUND_CODE,TGASB_34_35_FUND,NPLANT_FUNDS_NONEXP</t>
  </si>
  <si>
    <t xml:space="preserve"> STATEMENT OF REVENUES, EXPENSES AND CHANGES IN NET ASSETS - BY FUND </t>
  </si>
  <si>
    <t>Total Funds</t>
  </si>
  <si>
    <t xml:space="preserve">Plant </t>
  </si>
  <si>
    <t>Agency and</t>
  </si>
  <si>
    <t xml:space="preserve">Agency </t>
  </si>
  <si>
    <t>%,R,FACCOUNT,TGASB_34_35,X,NSTUDENT FEES</t>
  </si>
  <si>
    <t>%,FACCOUNT,TGASB_34_35,X,NSTUDENT AID</t>
  </si>
  <si>
    <t>%,LACTUALS,SYTD,R,FACCOUNT,TGASB_34_35,NFEDERAL GRANTS</t>
  </si>
  <si>
    <t>%,LACTUALS,SYTD,R,FACCOUNT,TGASB_34_35,NOTHER GOVT GRANTS,NSTATE GRANTS</t>
  </si>
  <si>
    <t>%,LACTUALS,SYTD,R,FACCOUNT,TGASB_34_35,NPRIVATE GRANTS</t>
  </si>
  <si>
    <t>%,R,FACCOUNT,TGASB_34_35,X,NSALES OF AUX/EDUC</t>
  </si>
  <si>
    <t>Sales and Services of Education Activities</t>
  </si>
  <si>
    <t>Auxiliary Enterprises:</t>
  </si>
  <si>
    <t xml:space="preserve">    Patient Medical Services</t>
  </si>
  <si>
    <t xml:space="preserve">    Housing and Dining Services</t>
  </si>
  <si>
    <t xml:space="preserve">    Bookstores</t>
  </si>
  <si>
    <t>%,R,FACCOUNT,TGASB_34_35,X,NPATIENT MED SERV</t>
  </si>
  <si>
    <t xml:space="preserve">    Other Medical Services</t>
  </si>
  <si>
    <t xml:space="preserve">    Other Auxiliary Enterprises</t>
  </si>
  <si>
    <t>%,R,FACCOUNT,TGASB_34_35,X,NINTEREST NOTES REC,NLOAN FUND DEDUCT</t>
  </si>
  <si>
    <t>%,R,FACCOUNT,TGASB_34_35,X,NOTHER OPERATING REV</t>
  </si>
  <si>
    <t>%,V701000</t>
  </si>
  <si>
    <t>S&amp;W-Rank Fac(tenure &amp; ten tr)</t>
  </si>
  <si>
    <t>701000</t>
  </si>
  <si>
    <t>%,V702000</t>
  </si>
  <si>
    <t>S&amp;W-Ranked Faculty - other</t>
  </si>
  <si>
    <t>702000</t>
  </si>
  <si>
    <t>%,V703000</t>
  </si>
  <si>
    <t>S&amp;W-Other Teach &amp; Res Staff</t>
  </si>
  <si>
    <t>703000</t>
  </si>
  <si>
    <t>%,V704000</t>
  </si>
  <si>
    <t>S&amp;W-GTA's/GRA's</t>
  </si>
  <si>
    <t>704000</t>
  </si>
  <si>
    <t>%,V705100</t>
  </si>
  <si>
    <t>S&amp;W-Exempt executive/admin</t>
  </si>
  <si>
    <t>705100</t>
  </si>
  <si>
    <t>%,V705200</t>
  </si>
  <si>
    <t>S&amp;W-Exempt professional</t>
  </si>
  <si>
    <t>705200</t>
  </si>
  <si>
    <t>%,V706300</t>
  </si>
  <si>
    <t>S&amp;W-Office/clerical</t>
  </si>
  <si>
    <t>706300</t>
  </si>
  <si>
    <t>%,V706500</t>
  </si>
  <si>
    <t>S&amp;W-Non-Exempt service</t>
  </si>
  <si>
    <t>706500</t>
  </si>
  <si>
    <t>%,V708000</t>
  </si>
  <si>
    <t>S&amp;W-Other</t>
  </si>
  <si>
    <t>708000</t>
  </si>
  <si>
    <t>%,V708200</t>
  </si>
  <si>
    <t>S&amp;W-Accrued vacation</t>
  </si>
  <si>
    <t>708200</t>
  </si>
  <si>
    <t>%,V708300</t>
  </si>
  <si>
    <t>S&amp;W-Non-payroll salaries</t>
  </si>
  <si>
    <t>708300</t>
  </si>
  <si>
    <t>%,FACCOUNT,TGASB_34_35,X,NSALARIES</t>
  </si>
  <si>
    <t>%,V710000</t>
  </si>
  <si>
    <t>710000</t>
  </si>
  <si>
    <t>%,V710100</t>
  </si>
  <si>
    <t>SB-Ranked Fac (ten &amp; ten tr)</t>
  </si>
  <si>
    <t>710100</t>
  </si>
  <si>
    <t>%,V710200</t>
  </si>
  <si>
    <t>SB-Ranked Faculty - other</t>
  </si>
  <si>
    <t>710200</t>
  </si>
  <si>
    <t>%,V710300</t>
  </si>
  <si>
    <t>SB-Other teaching and research</t>
  </si>
  <si>
    <t>710300</t>
  </si>
  <si>
    <t>%,V710400</t>
  </si>
  <si>
    <t>SB-GTA's/GRA's</t>
  </si>
  <si>
    <t>710400</t>
  </si>
  <si>
    <t>%,V710500</t>
  </si>
  <si>
    <t>SB-Exempt executive/admin</t>
  </si>
  <si>
    <t>710500</t>
  </si>
  <si>
    <t>%,V710600</t>
  </si>
  <si>
    <t>SB-Exempt professional</t>
  </si>
  <si>
    <t>710600</t>
  </si>
  <si>
    <t>%,V710900</t>
  </si>
  <si>
    <t>SB-Non-exempt office/clerical</t>
  </si>
  <si>
    <t>710900</t>
  </si>
  <si>
    <t>%,V713000</t>
  </si>
  <si>
    <t>SB-Non-payroll salaries</t>
  </si>
  <si>
    <t>713000</t>
  </si>
  <si>
    <t>%,V714000</t>
  </si>
  <si>
    <t>SB-Educational assist-summer</t>
  </si>
  <si>
    <t>714000</t>
  </si>
  <si>
    <t>%,V714100</t>
  </si>
  <si>
    <t>SB-Educational assist-fall</t>
  </si>
  <si>
    <t>714100</t>
  </si>
  <si>
    <t>%,V714200</t>
  </si>
  <si>
    <t>SB-Educational assist-winter</t>
  </si>
  <si>
    <t>714200</t>
  </si>
  <si>
    <t>%,V714400</t>
  </si>
  <si>
    <t>SB-Depend Educ Assist-Fall</t>
  </si>
  <si>
    <t>714400</t>
  </si>
  <si>
    <t>%,V717000</t>
  </si>
  <si>
    <t>SB-Vacation liability</t>
  </si>
  <si>
    <t>717000</t>
  </si>
  <si>
    <t>%,V718000</t>
  </si>
  <si>
    <t>SB-Other</t>
  </si>
  <si>
    <t>718000</t>
  </si>
  <si>
    <t>%,FACCOUNT,TGASB_34_35,X,NSTAFF BENEFITS</t>
  </si>
  <si>
    <t>%,V393000</t>
  </si>
  <si>
    <t>Other Allocations/Transfers In</t>
  </si>
  <si>
    <t>393000</t>
  </si>
  <si>
    <t>%,V450020</t>
  </si>
  <si>
    <t>Employee Contribution</t>
  </si>
  <si>
    <t>450020</t>
  </si>
  <si>
    <t>%,V450030</t>
  </si>
  <si>
    <t>Employer Contribution</t>
  </si>
  <si>
    <t>450030</t>
  </si>
  <si>
    <t>%,V721000</t>
  </si>
  <si>
    <t>Business travel &amp; meeting exp.</t>
  </si>
  <si>
    <t>721000</t>
  </si>
  <si>
    <t>%,V721100</t>
  </si>
  <si>
    <t>Bus travel-domestic-in state</t>
  </si>
  <si>
    <t>721100</t>
  </si>
  <si>
    <t>%,V721700</t>
  </si>
  <si>
    <t>Business mtg exp-food catering</t>
  </si>
  <si>
    <t>721700</t>
  </si>
  <si>
    <t>%,V723000</t>
  </si>
  <si>
    <t>Postage/delivery services</t>
  </si>
  <si>
    <t>723000</t>
  </si>
  <si>
    <t>%,V723100</t>
  </si>
  <si>
    <t>Postage</t>
  </si>
  <si>
    <t>723100</t>
  </si>
  <si>
    <t>%,V723200</t>
  </si>
  <si>
    <t>Courier services</t>
  </si>
  <si>
    <t>723200</t>
  </si>
  <si>
    <t>%,V723300</t>
  </si>
  <si>
    <t>Express mail delivery service</t>
  </si>
  <si>
    <t>723300</t>
  </si>
  <si>
    <t>%,V724000</t>
  </si>
  <si>
    <t>Telephone/fax services</t>
  </si>
  <si>
    <t>724000</t>
  </si>
  <si>
    <t>%,V724200</t>
  </si>
  <si>
    <t>Telephone change services</t>
  </si>
  <si>
    <t>724200</t>
  </si>
  <si>
    <t>%,V724500</t>
  </si>
  <si>
    <t>Cell phone charges</t>
  </si>
  <si>
    <t>724500</t>
  </si>
  <si>
    <t>%,V724700</t>
  </si>
  <si>
    <t>Wats</t>
  </si>
  <si>
    <t>724700</t>
  </si>
  <si>
    <t>%,V727000</t>
  </si>
  <si>
    <t>Copy Service</t>
  </si>
  <si>
    <t>727000</t>
  </si>
  <si>
    <t>%,V727100</t>
  </si>
  <si>
    <t>Publishing/printing</t>
  </si>
  <si>
    <t>727100</t>
  </si>
  <si>
    <t>%,V727200</t>
  </si>
  <si>
    <t>Reproduction cost</t>
  </si>
  <si>
    <t>727200</t>
  </si>
  <si>
    <t>%,V730000</t>
  </si>
  <si>
    <t>Supplies</t>
  </si>
  <si>
    <t>730000</t>
  </si>
  <si>
    <t>%,V730100</t>
  </si>
  <si>
    <t>Office supplies</t>
  </si>
  <si>
    <t>730100</t>
  </si>
  <si>
    <t>%,V730200</t>
  </si>
  <si>
    <t>Subscriptions,books,periodical</t>
  </si>
  <si>
    <t>730200</t>
  </si>
  <si>
    <t>%,V739200</t>
  </si>
  <si>
    <t>Computer supplies</t>
  </si>
  <si>
    <t>739200</t>
  </si>
  <si>
    <t>%,V739300</t>
  </si>
  <si>
    <t>Computer software</t>
  </si>
  <si>
    <t>739300</t>
  </si>
  <si>
    <t>%,V739400</t>
  </si>
  <si>
    <t>Network charges</t>
  </si>
  <si>
    <t>739400</t>
  </si>
  <si>
    <t>%,V739700</t>
  </si>
  <si>
    <t>Programs/support</t>
  </si>
  <si>
    <t>739700</t>
  </si>
  <si>
    <t>%,V739800</t>
  </si>
  <si>
    <t>Contracts/agreements/license</t>
  </si>
  <si>
    <t>739800</t>
  </si>
  <si>
    <t>%,V740002</t>
  </si>
  <si>
    <t>Non-capital equipment</t>
  </si>
  <si>
    <t>740002</t>
  </si>
  <si>
    <t>%,V740100</t>
  </si>
  <si>
    <t>Computers - Non Capital</t>
  </si>
  <si>
    <t>740100</t>
  </si>
  <si>
    <t>%,V741600</t>
  </si>
  <si>
    <t>Rent/Lease Office Equipment</t>
  </si>
  <si>
    <t>741600</t>
  </si>
  <si>
    <t>%,V742000</t>
  </si>
  <si>
    <t>Other misc expense</t>
  </si>
  <si>
    <t>742000</t>
  </si>
  <si>
    <t>%,V742600</t>
  </si>
  <si>
    <t>Service charge</t>
  </si>
  <si>
    <t>742600</t>
  </si>
  <si>
    <t>%,V743200</t>
  </si>
  <si>
    <t>Awards</t>
  </si>
  <si>
    <t>743200</t>
  </si>
  <si>
    <t>%,V750000</t>
  </si>
  <si>
    <t>Professional services</t>
  </si>
  <si>
    <t>750000</t>
  </si>
  <si>
    <t>%,V750100</t>
  </si>
  <si>
    <t>Consulting services</t>
  </si>
  <si>
    <t>750100</t>
  </si>
  <si>
    <t>%,V750900</t>
  </si>
  <si>
    <t>Other professional fees</t>
  </si>
  <si>
    <t>750900</t>
  </si>
  <si>
    <t>%,V822200</t>
  </si>
  <si>
    <t>Loss/Gain on assets - AM</t>
  </si>
  <si>
    <t>822200</t>
  </si>
  <si>
    <t>%,V830001</t>
  </si>
  <si>
    <t>Employee Benefits Paid</t>
  </si>
  <si>
    <t>830001</t>
  </si>
  <si>
    <t>%,V830400</t>
  </si>
  <si>
    <t>Medical - Gencare</t>
  </si>
  <si>
    <t>830400</t>
  </si>
  <si>
    <t>%,V830500</t>
  </si>
  <si>
    <t>Medical - General American</t>
  </si>
  <si>
    <t>830500</t>
  </si>
  <si>
    <t>%,V830600</t>
  </si>
  <si>
    <t>Medical - VBH</t>
  </si>
  <si>
    <t>830600</t>
  </si>
  <si>
    <t>%,V830700</t>
  </si>
  <si>
    <t>Medical - ESI</t>
  </si>
  <si>
    <t>830700</t>
  </si>
  <si>
    <t>%,V830750</t>
  </si>
  <si>
    <t>Medical - GenCare Admin Fee</t>
  </si>
  <si>
    <t>830750</t>
  </si>
  <si>
    <t>%,V830800</t>
  </si>
  <si>
    <t>Medical - Gen Am Admin Fee</t>
  </si>
  <si>
    <t>830800</t>
  </si>
  <si>
    <t>%,V830900</t>
  </si>
  <si>
    <t>Medical - VBH Admin Fee</t>
  </si>
  <si>
    <t>830900</t>
  </si>
  <si>
    <t>%,V831000</t>
  </si>
  <si>
    <t>Medical - ESI Admin Fee</t>
  </si>
  <si>
    <t>831000</t>
  </si>
  <si>
    <t>%,V831100</t>
  </si>
  <si>
    <t>Dental Benefits</t>
  </si>
  <si>
    <t>831100</t>
  </si>
  <si>
    <t>%,V831200</t>
  </si>
  <si>
    <t>Dental - Admin Fee</t>
  </si>
  <si>
    <t>831200</t>
  </si>
  <si>
    <t>%,V831300</t>
  </si>
  <si>
    <t>LTD - Columbia</t>
  </si>
  <si>
    <t>831300</t>
  </si>
  <si>
    <t>%,V831400</t>
  </si>
  <si>
    <t>LTD - Hospital</t>
  </si>
  <si>
    <t>831400</t>
  </si>
  <si>
    <t>%,V831500</t>
  </si>
  <si>
    <t>LTD - Kansas City</t>
  </si>
  <si>
    <t>831500</t>
  </si>
  <si>
    <t>%,V831600</t>
  </si>
  <si>
    <t>LTD - Rolla</t>
  </si>
  <si>
    <t>831600</t>
  </si>
  <si>
    <t>%,V831700</t>
  </si>
  <si>
    <t>LTD - St Louis</t>
  </si>
  <si>
    <t>831700</t>
  </si>
  <si>
    <t>%,V831800</t>
  </si>
  <si>
    <t>LTD - UMSa</t>
  </si>
  <si>
    <t>831800</t>
  </si>
  <si>
    <t>%,V831810</t>
  </si>
  <si>
    <t>LTD Overpayments/Returns</t>
  </si>
  <si>
    <t>831810</t>
  </si>
  <si>
    <t>%,V831900</t>
  </si>
  <si>
    <t>LTD - Admin Fee</t>
  </si>
  <si>
    <t>831900</t>
  </si>
  <si>
    <t>%,V832000</t>
  </si>
  <si>
    <t>Group Life</t>
  </si>
  <si>
    <t>832000</t>
  </si>
  <si>
    <t>%,V832200</t>
  </si>
  <si>
    <t>Claims Expense-Self Insurance</t>
  </si>
  <si>
    <t>832200</t>
  </si>
  <si>
    <t>%,V832400</t>
  </si>
  <si>
    <t>Admin Expense - Self Insurance</t>
  </si>
  <si>
    <t>832400</t>
  </si>
  <si>
    <t>%,V832500</t>
  </si>
  <si>
    <t>Admin Expense TPA Cost Plus</t>
  </si>
  <si>
    <t>832500</t>
  </si>
  <si>
    <t>%,V832600</t>
  </si>
  <si>
    <t>Actuarial Fees-Self Insurance</t>
  </si>
  <si>
    <t>832600</t>
  </si>
  <si>
    <t>%,V832700</t>
  </si>
  <si>
    <t>Bank Charges - Self Insurance</t>
  </si>
  <si>
    <t>832700</t>
  </si>
  <si>
    <t>%,V832800</t>
  </si>
  <si>
    <t>Managed Care Fees - Work Comp</t>
  </si>
  <si>
    <t>832800</t>
  </si>
  <si>
    <t>%,V832900</t>
  </si>
  <si>
    <t>IBNR</t>
  </si>
  <si>
    <t>832900</t>
  </si>
  <si>
    <t>%,V833000</t>
  </si>
  <si>
    <t>Excess Insurance</t>
  </si>
  <si>
    <t>833000</t>
  </si>
  <si>
    <t>%,V833100</t>
  </si>
  <si>
    <t>State Taxes - Workers Comp</t>
  </si>
  <si>
    <t>833100</t>
  </si>
  <si>
    <t>%,V833200</t>
  </si>
  <si>
    <t>Loss Control - Self Insurance</t>
  </si>
  <si>
    <t>833200</t>
  </si>
  <si>
    <t>%,V863001</t>
  </si>
  <si>
    <t>Other Allocations/Transfer Out</t>
  </si>
  <si>
    <t>863001</t>
  </si>
  <si>
    <t>%,V895000</t>
  </si>
  <si>
    <t>Custodian fees/bank fees</t>
  </si>
  <si>
    <t>895000</t>
  </si>
  <si>
    <t>%,FACCOUNT,TGASB_34_35,X,NAUX &amp; EDUC ACTIV,NINVESTMENT IN PLANT,NOTHER DEPT OPERATING,NPROFESSIONAL &amp; CONSU,NSUPPLY_NONCAP ASSET,NUTILITIES,NSELF INSURANCE BENE</t>
  </si>
  <si>
    <t>%,FACCOUNT,TGASB_34_35,X,NSCHOLAR &amp; FELLOW</t>
  </si>
  <si>
    <t>%,V501000</t>
  </si>
  <si>
    <t>Equipment assets offset</t>
  </si>
  <si>
    <t>501000</t>
  </si>
  <si>
    <t>%,V770000</t>
  </si>
  <si>
    <t>Equipment &gt; $5,000</t>
  </si>
  <si>
    <t>770000</t>
  </si>
  <si>
    <t>%,V777200</t>
  </si>
  <si>
    <t>Software - Capital</t>
  </si>
  <si>
    <t>777200</t>
  </si>
  <si>
    <t>%,FACCOUNT,TGASB_34_35,X,NCAPITAL ASSETS,NCAPITAL OFFSET</t>
  </si>
  <si>
    <t>Capital Expense</t>
  </si>
  <si>
    <t>%,V822000</t>
  </si>
  <si>
    <t>Equipment depreciation</t>
  </si>
  <si>
    <t>822000</t>
  </si>
  <si>
    <t>%,FACCOUNT,TGASB_34_35,X,NDEPR</t>
  </si>
  <si>
    <t xml:space="preserve">Operating Income (Loss) before State Appropriations </t>
  </si>
  <si>
    <t xml:space="preserve">   and Nonoperating Revenues (Expenses) and Transfers</t>
  </si>
  <si>
    <t xml:space="preserve">Operating Income (Loss) after State Appropriations, </t>
  </si>
  <si>
    <t xml:space="preserve">   before Nonoperating Revenues (Expenses) and Transfers</t>
  </si>
  <si>
    <t>%,R,FACCOUNT,TGASB_34_35,X,NFEDERAL APPROPS</t>
  </si>
  <si>
    <t>%,V470100</t>
  </si>
  <si>
    <t>Endowment income-balanced pool</t>
  </si>
  <si>
    <t>470100</t>
  </si>
  <si>
    <t>%,V470300</t>
  </si>
  <si>
    <t>Endowment income -annual distr</t>
  </si>
  <si>
    <t>470300</t>
  </si>
  <si>
    <t>%,V470400</t>
  </si>
  <si>
    <t>Endowment income -state match</t>
  </si>
  <si>
    <t>470400</t>
  </si>
  <si>
    <t>%,V470500</t>
  </si>
  <si>
    <t>Endowment income -sep invested</t>
  </si>
  <si>
    <t>470500</t>
  </si>
  <si>
    <t>%,V470600</t>
  </si>
  <si>
    <t>Endow Income-Spec Instructions</t>
  </si>
  <si>
    <t>470600</t>
  </si>
  <si>
    <t>%,V475000</t>
  </si>
  <si>
    <t>Investment income</t>
  </si>
  <si>
    <t>475000</t>
  </si>
  <si>
    <t>%,V475300</t>
  </si>
  <si>
    <t>Investment income-pool 3</t>
  </si>
  <si>
    <t>475300</t>
  </si>
  <si>
    <t>%,V475500</t>
  </si>
  <si>
    <t>Investment inc-retirement fund</t>
  </si>
  <si>
    <t>475500</t>
  </si>
  <si>
    <t>%,V475600</t>
  </si>
  <si>
    <t>Real gain(loss)-sale of invest</t>
  </si>
  <si>
    <t>475600</t>
  </si>
  <si>
    <t>%,V475700</t>
  </si>
  <si>
    <t>Unrealized gain(loss)</t>
  </si>
  <si>
    <t>475700</t>
  </si>
  <si>
    <t>%,R,FACCOUNT,TGASB_34_35,X,NINVEST &amp; ENDOW INC</t>
  </si>
  <si>
    <t>Investment and Endowment Income</t>
  </si>
  <si>
    <t>%,V506000</t>
  </si>
  <si>
    <t>Retire of Indebtedness</t>
  </si>
  <si>
    <t>506000</t>
  </si>
  <si>
    <t>%,V900000</t>
  </si>
  <si>
    <t>Debt service - principal</t>
  </si>
  <si>
    <t>900000</t>
  </si>
  <si>
    <t>%,V901000</t>
  </si>
  <si>
    <t>Debt service - interest</t>
  </si>
  <si>
    <t>901000</t>
  </si>
  <si>
    <t>%,V901003</t>
  </si>
  <si>
    <t>Amortized Issue Costs</t>
  </si>
  <si>
    <t>901003</t>
  </si>
  <si>
    <t>%,R,FACCOUNT,TGASB_34_35,X,NINTEREST CAP DEBT</t>
  </si>
  <si>
    <t>%,V450040</t>
  </si>
  <si>
    <t>Employer Contrib - Retirement</t>
  </si>
  <si>
    <t>450040</t>
  </si>
  <si>
    <t>%,V833600</t>
  </si>
  <si>
    <t>University Retirement</t>
  </si>
  <si>
    <t>833600</t>
  </si>
  <si>
    <t>%,R,FACCOUNT,TGASB_34_35,X,NRETIREMENT BENEFITS</t>
  </si>
  <si>
    <t>Retirement Benefits, Net of University Contribution</t>
  </si>
  <si>
    <t>%,R,FACCOUNT,TGASB_34_35,X,NPAYMENTS TO BENE</t>
  </si>
  <si>
    <t>Payments to Beneficiaries</t>
  </si>
  <si>
    <t xml:space="preserve">    Net Nonoperating Revenues (Expenses) before </t>
  </si>
  <si>
    <t xml:space="preserve">    Income (Loss) Before Capital and Endowment Additions and Transfers</t>
  </si>
  <si>
    <t>%,V390000</t>
  </si>
  <si>
    <t>Mandatory Transfers In</t>
  </si>
  <si>
    <t>390000</t>
  </si>
  <si>
    <t>%,V390100</t>
  </si>
  <si>
    <t>Mandatory Trfs In-DRT</t>
  </si>
  <si>
    <t>390100</t>
  </si>
  <si>
    <t>%,V861100</t>
  </si>
  <si>
    <t>Mand Trf Out - Debt Retirement</t>
  </si>
  <si>
    <t>861100</t>
  </si>
  <si>
    <t>%,V861300</t>
  </si>
  <si>
    <t>Mand Trf Out - Other</t>
  </si>
  <si>
    <t>861300</t>
  </si>
  <si>
    <t xml:space="preserve">    Net Other Nonoperating Revenues (Expenses) before Transfers</t>
  </si>
  <si>
    <t>%,R,FACCOUNT,TGASB_34_35,X,NMANDATORY TRFS</t>
  </si>
  <si>
    <t>%,V391000</t>
  </si>
  <si>
    <t>Non Mandatory Trfs In</t>
  </si>
  <si>
    <t>391000</t>
  </si>
  <si>
    <t>%,V391100</t>
  </si>
  <si>
    <t>Non Man Trf In R&amp;R(NonCapPl)</t>
  </si>
  <si>
    <t>391100</t>
  </si>
  <si>
    <t>%,V391200</t>
  </si>
  <si>
    <t>NonMand Trf In R&amp;R(Cap Pool)</t>
  </si>
  <si>
    <t>391200</t>
  </si>
  <si>
    <t>%,V391300</t>
  </si>
  <si>
    <t>NonMan Trf In Other</t>
  </si>
  <si>
    <t>391300</t>
  </si>
  <si>
    <t>%,V862001</t>
  </si>
  <si>
    <t>Non Mandatory Trf Out</t>
  </si>
  <si>
    <t>862001</t>
  </si>
  <si>
    <t>%,V862100</t>
  </si>
  <si>
    <t>Non-Mand Out-R&amp;R(non-cap pool)</t>
  </si>
  <si>
    <t>862100</t>
  </si>
  <si>
    <t>%,V862200</t>
  </si>
  <si>
    <t>Non-Mand Out-R&amp;R(capital pool)</t>
  </si>
  <si>
    <t>862200</t>
  </si>
  <si>
    <t>%,V862300</t>
  </si>
  <si>
    <t>Non-Mand Trf Out - Other</t>
  </si>
  <si>
    <t>862300</t>
  </si>
  <si>
    <t>%,R,FACCOUNT,TGASB_34_35,X,NNON MANDATORY TRFS</t>
  </si>
  <si>
    <t>%,R,FACCOUNT,TGASB_34_35,X,NGEN REVENUE ALLOC</t>
  </si>
  <si>
    <t>General Revenue Allocations</t>
  </si>
  <si>
    <t xml:space="preserve">    Net Nonoperating Revenues (Expenses) and Transfers</t>
  </si>
  <si>
    <t xml:space="preserve">             Increase (Decrease) in Net Assets</t>
  </si>
  <si>
    <t>%,V300000</t>
  </si>
  <si>
    <t>Net Assets (Fund Equity)</t>
  </si>
  <si>
    <t>300000</t>
  </si>
  <si>
    <t>%,LACTUALS,SBAL,R,FACCOUNT,TGASB_34_35,X,NNET ASSETS</t>
  </si>
  <si>
    <t>Net Assets, Beginning of Year</t>
  </si>
  <si>
    <t>%,FACCOUNT,TGASB_34_35,X,NCHANGE IN ACCTG PRIN</t>
  </si>
  <si>
    <t>Accumulative Effect of Change in Accounting Principle</t>
  </si>
  <si>
    <t>%,FACCOUNT,TGASB_34_35,X,NDISP OF PLANT ASSETS</t>
  </si>
  <si>
    <t>Net Assets, Beginning of Year, Adjusted</t>
  </si>
  <si>
    <t>%,QKRDJ_UGL_GASB_35_FIN_STMTS,CA.POSTED_TOTAL_AMT</t>
  </si>
  <si>
    <t>%,ATT,FDESCR,UDESCR</t>
  </si>
  <si>
    <t>%,ATT,FACCOUNT,UACCOUNT</t>
  </si>
  <si>
    <t>%,FFUND_CODE,TGASB_34_35_FUND,NOPERATIONS_UNR,NCLEARING_ACCTS_UNR</t>
  </si>
  <si>
    <t>%,FFUND_CODE,TGASB_34_35_FUND,NAUXILIARIES_CONT_ED</t>
  </si>
  <si>
    <t>%,FFUND_CODE,TGASB_34_35_FUND,X,NSVC_OPER_UNR</t>
  </si>
  <si>
    <t>%,V0900</t>
  </si>
  <si>
    <t>%,V0905</t>
  </si>
  <si>
    <t>%,V0910</t>
  </si>
  <si>
    <t>%,V0915</t>
  </si>
  <si>
    <t>%,V0920</t>
  </si>
  <si>
    <t>%,V0925</t>
  </si>
  <si>
    <t>%,V0930</t>
  </si>
  <si>
    <t>%,V0935</t>
  </si>
  <si>
    <t>%,V0940</t>
  </si>
  <si>
    <t>%,V0945</t>
  </si>
  <si>
    <t>%,V0950</t>
  </si>
  <si>
    <t>%,FFUND_CODE,TGASB_34_35_FUND,X,NSELF_INS_UNR</t>
  </si>
  <si>
    <t>STATEMENT OF REVENUES, EXPENSES AND CHANGES IN NET ASSETS - UNRESTRICTED CURRENT FUNDS ONLY</t>
  </si>
  <si>
    <t>Unrestricted Current Funds</t>
  </si>
  <si>
    <t>General Operating - Fund 0000</t>
  </si>
  <si>
    <t>Continuing Education - Fund 0445 and 0450</t>
  </si>
  <si>
    <t>Auxiliary Operations - Funds 0100 through 0699</t>
  </si>
  <si>
    <t>Service Operations - Funds 0700 through 0899</t>
  </si>
  <si>
    <t>Auto &amp; General Liability</t>
  </si>
  <si>
    <t>Comp/Collision on Rental</t>
  </si>
  <si>
    <t>Educators Legal Liability</t>
  </si>
  <si>
    <t>Long Term Disability</t>
  </si>
  <si>
    <t>Medical Benefits</t>
  </si>
  <si>
    <t>Medical Professional Liability</t>
  </si>
  <si>
    <t>Personal Property Insurance</t>
  </si>
  <si>
    <t>Police Liability</t>
  </si>
  <si>
    <t>Workers Compensation</t>
  </si>
  <si>
    <t>Self Insurance Funds - Funds 0900 through 0999</t>
  </si>
  <si>
    <t>Total Unrestricted Current Funds</t>
  </si>
  <si>
    <t>%,R,FACCOUNT,TGASB_34_35,X,NFEDERAL GRANTS</t>
  </si>
  <si>
    <t>%,R,FACCOUNT,TGASB_34_35,X,NOTHER GOVT GRANTS,NSTATE GRANTS</t>
  </si>
  <si>
    <t>%,R,FACCOUNT,TGASB_34_35,X,NPRIVATE GRANTS</t>
  </si>
  <si>
    <t xml:space="preserve">    Other Auxilliary Enterprises</t>
  </si>
  <si>
    <t>%,V494001</t>
  </si>
  <si>
    <t>Misc Revenue</t>
  </si>
  <si>
    <t>494001</t>
  </si>
  <si>
    <t>%,V495000</t>
  </si>
  <si>
    <t>Misc Revenue-non taxable</t>
  </si>
  <si>
    <t>495000</t>
  </si>
  <si>
    <t>%,FACCOUNT,TGASB_34_35,X,NAUX &amp; EDUC ACTIV,NOTHER DEPT OPERATING,NPROFESSIONAL &amp; CONSU,NSUPPLY_NONCAP ASSET,NUTILITIES,NINVESTMENT IN PLANT,NSELF INSURANCE BENE</t>
  </si>
  <si>
    <t xml:space="preserve">    and Nonoperating Revenues (Expenses) and Transfers</t>
  </si>
  <si>
    <t>%,R,FACCOUNT,TGASB_34_35,NSTATE APPROPS</t>
  </si>
  <si>
    <t xml:space="preserve">    before Nonoperating Revenues (Expenses) and Transfers</t>
  </si>
  <si>
    <t>Nonoperating Revenues (Expenses) and Transfers:</t>
  </si>
  <si>
    <t>%,R,FACCOUNT,TGASB_34_35,NGIFTS</t>
  </si>
  <si>
    <t xml:space="preserve">    Net Other Nonoperating Revenues (Expenses) </t>
  </si>
  <si>
    <t xml:space="preserve">        before Transfers</t>
  </si>
  <si>
    <t xml:space="preserve">             Net Nonoperating Revenues (Expenses) </t>
  </si>
  <si>
    <t xml:space="preserve">                     and Transfers</t>
  </si>
  <si>
    <t>%,LACTUALS,SYTD</t>
  </si>
  <si>
    <t>%,FACCOUNT,TGASB_34_35,NSALARIES</t>
  </si>
  <si>
    <t>%,FACCOUNT,TGASB_34_35,NSTAFF BENEFITS</t>
  </si>
  <si>
    <t>%,FACCOUNT,TGASB_34_35,NAUX &amp; EDUC ACTIV,NCAPITAL ASSETS,NCAPITAL OFFSET,NOTHER DEPT OPERATING,NPROFESSIONAL &amp; CONSU,NSELF INSURANCE BENE,NSUPPLY_NONCAP ASSET,NUTILITIES</t>
  </si>
  <si>
    <t>UWIDE</t>
  </si>
  <si>
    <t>Run Date:</t>
  </si>
  <si>
    <t>OPERATING EXPENSES BY OBJECT MATRIX</t>
  </si>
  <si>
    <t>XGASB09U</t>
  </si>
  <si>
    <t>Salary &amp; Wage</t>
  </si>
  <si>
    <t>Depreciation</t>
  </si>
  <si>
    <t>Educational &amp; General  (A)</t>
  </si>
  <si>
    <t/>
  </si>
  <si>
    <t>%,QUGL_CUR_FNDS_OBJECT_INSTR,FFUND_CODE,TGASB_34_35_FUND,NCLEARING_ACCTS_UNR,NOPERATIONS_UNR,NRESTR EXPENDABLE,NSELF_INS_UNR,NSVC_OPER_UNR,NAUXILIARIES_CONT_ED</t>
  </si>
  <si>
    <t xml:space="preserve">    Instruction</t>
  </si>
  <si>
    <t>%,QUGL_CUR_FNDS_OBJECT_RESEARCH,FFUND_CODE,TGASB_34_35_FUND,NCLEARING_ACCTS_UNR,NOPERATIONS_UNR,NRESTR EXPENDABLE,NSELF_INS_UNR,NSVC_OPER_UNR,NAUXILIARIES_CONT_ED</t>
  </si>
  <si>
    <t xml:space="preserve">    Research</t>
  </si>
  <si>
    <t>%,QUGL_CUR_FNDS_OBJECT_PUBLIC,FFUND_CODE,TGASB_34_35_FUND,NCLEARING_ACCTS_UNR,NOPERATIONS_UNR,NRESTR EXPENDABLE,NSELF_INS_UNR,NSVC_OPER_UNR,NAUXILIARIES_CONT_ED</t>
  </si>
  <si>
    <t xml:space="preserve">    Public Service</t>
  </si>
  <si>
    <t>%,QUGL_CUR_FNDS_OBJECT_ACADEMIC,FFUND_CODE,TGASB_34_35_FUND,NCLEARING_ACCTS_UNR,NOPERATIONS_UNR,NRESTR EXPENDABLE,NSELF_INS_UNR,NSVC_OPER_UNR,NAUXILIARIES_CONT_ED</t>
  </si>
  <si>
    <t xml:space="preserve">    Academic Support</t>
  </si>
  <si>
    <t>%,QUGL_CUR_FNDS_OBJECT_STUDENT,FFUND_CODE,TGASB_34_35_FUND,NAUXILIARIES_CONT_ED,NCLEARING_ACCTS_UNR,NCUR_FUNDS_RESTEXP,NOPERATIONS_UNR,NSELF_INS_UNR,NSVC_OPER_UNR</t>
  </si>
  <si>
    <t xml:space="preserve">    Student Services  (B)</t>
  </si>
  <si>
    <t>%,QUGL_CUR_FNDS_OBJECT_INSTRSUP,FFUND_CODE,TGASB_34_35_FUND,NCLEARING_ACCTS_UNR,NOPERATIONS_UNR,NRESTR EXPENDABLE,NSELF_INS_UNR,NSVC_OPER_UNR,NAUXILIARIES_CONT_ED</t>
  </si>
  <si>
    <t xml:space="preserve">    Institutional Support  ( 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</si>
</sst>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yy\-mm\-dd"/>
    <numFmt numFmtId="167" formatCode="mm/dd/yyyy"/>
    <numFmt numFmtId="168" formatCode="mmmm\ d\,\ yyyy"/>
  </numFmts>
  <fonts count="24">
    <font>
      <sz val="10"/>
      <name val="Arial"/>
      <family val="0"/>
    </font>
    <font>
      <sz val="8"/>
      <name val="Arial"/>
      <family val="2"/>
    </font>
    <font>
      <b/>
      <i/>
      <sz val="12"/>
      <color indexed="9"/>
      <name val="Arial"/>
      <family val="2"/>
    </font>
    <font>
      <b/>
      <sz val="12"/>
      <color indexed="9"/>
      <name val="Arial"/>
      <family val="2"/>
    </font>
    <font>
      <sz val="12"/>
      <color indexed="9"/>
      <name val="Arial"/>
      <family val="2"/>
    </font>
    <font>
      <sz val="8"/>
      <color indexed="9"/>
      <name val="Arial"/>
      <family val="2"/>
    </font>
    <font>
      <sz val="12"/>
      <name val="Arial"/>
      <family val="2"/>
    </font>
    <font>
      <b/>
      <sz val="10"/>
      <color indexed="9"/>
      <name val="Arial"/>
      <family val="2"/>
    </font>
    <font>
      <b/>
      <sz val="8"/>
      <color indexed="9"/>
      <name val="Arial"/>
      <family val="2"/>
    </font>
    <font>
      <b/>
      <sz val="10"/>
      <name val="Arial"/>
      <family val="2"/>
    </font>
    <font>
      <b/>
      <sz val="8"/>
      <name val="Arial"/>
      <family val="2"/>
    </font>
    <font>
      <sz val="10"/>
      <name val="Times New Roman"/>
      <family val="0"/>
    </font>
    <font>
      <sz val="10"/>
      <color indexed="9"/>
      <name val="Arial"/>
      <family val="2"/>
    </font>
    <font>
      <b/>
      <sz val="12"/>
      <name val="Arial"/>
      <family val="2"/>
    </font>
    <font>
      <i/>
      <sz val="12"/>
      <name val="Arial"/>
      <family val="2"/>
    </font>
    <font>
      <i/>
      <sz val="12"/>
      <color indexed="9"/>
      <name val="Arial"/>
      <family val="2"/>
    </font>
    <font>
      <i/>
      <sz val="10"/>
      <color indexed="9"/>
      <name val="Arial"/>
      <family val="2"/>
    </font>
    <font>
      <sz val="10"/>
      <color indexed="8"/>
      <name val="Arial"/>
      <family val="2"/>
    </font>
    <font>
      <sz val="9"/>
      <name val="Arial"/>
      <family val="2"/>
    </font>
    <font>
      <sz val="9"/>
      <color indexed="9"/>
      <name val="Arial"/>
      <family val="2"/>
    </font>
    <font>
      <b/>
      <sz val="11"/>
      <color indexed="9"/>
      <name val="Arial"/>
      <family val="2"/>
    </font>
    <font>
      <b/>
      <sz val="9"/>
      <name val="Arial"/>
      <family val="2"/>
    </font>
    <font>
      <sz val="12"/>
      <name val="Times New Roman"/>
      <family val="1"/>
    </font>
    <font>
      <b/>
      <sz val="10"/>
      <color indexed="8"/>
      <name val="Arial"/>
      <family val="2"/>
    </font>
  </fonts>
  <fills count="4">
    <fill>
      <patternFill/>
    </fill>
    <fill>
      <patternFill patternType="gray125"/>
    </fill>
    <fill>
      <patternFill patternType="solid">
        <fgColor indexed="8"/>
        <bgColor indexed="64"/>
      </patternFill>
    </fill>
    <fill>
      <patternFill patternType="solid">
        <fgColor indexed="55"/>
        <bgColor indexed="64"/>
      </patternFill>
    </fill>
  </fills>
  <borders count="2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ck"/>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color indexed="8"/>
      </right>
      <top style="thin"/>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cellStyleXfs>
  <cellXfs count="562">
    <xf numFmtId="0" fontId="0" fillId="0" borderId="0" xfId="0" applyAlignment="1">
      <alignment/>
    </xf>
    <xf numFmtId="164" fontId="0" fillId="0" borderId="1" xfId="15" applyNumberFormat="1" applyFont="1" applyFill="1" applyBorder="1" applyAlignment="1">
      <alignment/>
    </xf>
    <xf numFmtId="164" fontId="0" fillId="0" borderId="0" xfId="15" applyNumberFormat="1" applyFont="1" applyFill="1" applyAlignment="1">
      <alignment/>
    </xf>
    <xf numFmtId="164" fontId="0" fillId="0" borderId="2" xfId="15" applyNumberFormat="1" applyFont="1" applyFill="1" applyBorder="1" applyAlignment="1">
      <alignment/>
    </xf>
    <xf numFmtId="164" fontId="1" fillId="0" borderId="0" xfId="15" applyNumberFormat="1" applyFont="1" applyFill="1" applyBorder="1" applyAlignment="1">
      <alignment/>
    </xf>
    <xf numFmtId="164" fontId="2" fillId="2" borderId="3" xfId="15" applyNumberFormat="1" applyFont="1" applyFill="1" applyBorder="1" applyAlignment="1">
      <alignment horizontal="left"/>
    </xf>
    <xf numFmtId="164" fontId="3" fillId="2" borderId="4" xfId="15" applyNumberFormat="1" applyFont="1" applyFill="1" applyBorder="1" applyAlignment="1">
      <alignment/>
    </xf>
    <xf numFmtId="164" fontId="4" fillId="2" borderId="4" xfId="15" applyNumberFormat="1" applyFont="1" applyFill="1" applyBorder="1" applyAlignment="1">
      <alignment/>
    </xf>
    <xf numFmtId="164" fontId="5" fillId="2" borderId="4" xfId="15" applyNumberFormat="1" applyFont="1" applyFill="1" applyBorder="1" applyAlignment="1">
      <alignment/>
    </xf>
    <xf numFmtId="164" fontId="4" fillId="2" borderId="5" xfId="15" applyNumberFormat="1" applyFont="1" applyFill="1" applyBorder="1" applyAlignment="1">
      <alignment/>
    </xf>
    <xf numFmtId="164" fontId="6" fillId="0" borderId="0" xfId="15" applyNumberFormat="1" applyFont="1" applyFill="1" applyAlignment="1">
      <alignment/>
    </xf>
    <xf numFmtId="164" fontId="3" fillId="2" borderId="1" xfId="15" applyNumberFormat="1" applyFont="1" applyFill="1" applyBorder="1" applyAlignment="1">
      <alignment horizontal="left"/>
    </xf>
    <xf numFmtId="164" fontId="3" fillId="2" borderId="0" xfId="15" applyNumberFormat="1" applyFont="1" applyFill="1" applyBorder="1" applyAlignment="1">
      <alignment/>
    </xf>
    <xf numFmtId="164" fontId="4" fillId="2" borderId="0" xfId="15" applyNumberFormat="1" applyFont="1" applyFill="1" applyBorder="1" applyAlignment="1">
      <alignment/>
    </xf>
    <xf numFmtId="164" fontId="5" fillId="2" borderId="0" xfId="15" applyNumberFormat="1" applyFont="1" applyFill="1" applyBorder="1" applyAlignment="1">
      <alignment/>
    </xf>
    <xf numFmtId="164" fontId="4" fillId="2" borderId="2" xfId="15" applyNumberFormat="1" applyFont="1" applyFill="1" applyBorder="1" applyAlignment="1">
      <alignment/>
    </xf>
    <xf numFmtId="0" fontId="7" fillId="2" borderId="0" xfId="0" applyFont="1" applyFill="1" applyBorder="1" applyAlignment="1">
      <alignment horizontal="left"/>
    </xf>
    <xf numFmtId="164" fontId="7" fillId="2" borderId="1" xfId="15" applyNumberFormat="1" applyFont="1" applyFill="1" applyBorder="1" applyAlignment="1">
      <alignment/>
    </xf>
    <xf numFmtId="164" fontId="7" fillId="2" borderId="0" xfId="15" applyNumberFormat="1" applyFont="1" applyFill="1" applyBorder="1" applyAlignment="1">
      <alignment/>
    </xf>
    <xf numFmtId="164" fontId="7" fillId="2" borderId="0" xfId="15" applyNumberFormat="1" applyFont="1" applyFill="1" applyBorder="1" applyAlignment="1">
      <alignment horizontal="center"/>
    </xf>
    <xf numFmtId="164" fontId="8" fillId="2" borderId="0" xfId="15" applyNumberFormat="1" applyFont="1" applyFill="1" applyBorder="1" applyAlignment="1">
      <alignment horizontal="center"/>
    </xf>
    <xf numFmtId="164" fontId="7" fillId="2" borderId="2" xfId="15" applyNumberFormat="1" applyFont="1" applyFill="1" applyBorder="1" applyAlignment="1">
      <alignment/>
    </xf>
    <xf numFmtId="164" fontId="9" fillId="0" borderId="0" xfId="15" applyNumberFormat="1" applyFont="1" applyFill="1" applyAlignment="1">
      <alignment/>
    </xf>
    <xf numFmtId="164" fontId="9" fillId="0" borderId="6" xfId="15" applyNumberFormat="1" applyFont="1" applyFill="1" applyBorder="1" applyAlignment="1">
      <alignment/>
    </xf>
    <xf numFmtId="164" fontId="9" fillId="0" borderId="7" xfId="15" applyNumberFormat="1" applyFont="1" applyFill="1" applyBorder="1" applyAlignment="1">
      <alignment/>
    </xf>
    <xf numFmtId="1" fontId="9" fillId="0" borderId="8" xfId="15" applyNumberFormat="1" applyFont="1" applyFill="1" applyBorder="1" applyAlignment="1">
      <alignment horizontal="center"/>
    </xf>
    <xf numFmtId="1" fontId="10" fillId="0" borderId="8" xfId="15" applyNumberFormat="1" applyFont="1" applyFill="1" applyBorder="1" applyAlignment="1">
      <alignment horizontal="center"/>
    </xf>
    <xf numFmtId="164" fontId="9" fillId="0" borderId="8" xfId="15" applyNumberFormat="1" applyFont="1" applyFill="1" applyBorder="1" applyAlignment="1">
      <alignment/>
    </xf>
    <xf numFmtId="164" fontId="10" fillId="0" borderId="7" xfId="15" applyNumberFormat="1" applyFont="1" applyFill="1" applyBorder="1" applyAlignment="1">
      <alignment/>
    </xf>
    <xf numFmtId="164" fontId="9" fillId="0" borderId="0" xfId="15" applyNumberFormat="1" applyFont="1" applyFill="1" applyBorder="1" applyAlignment="1">
      <alignment/>
    </xf>
    <xf numFmtId="164" fontId="0" fillId="0" borderId="6" xfId="15" applyNumberFormat="1" applyFont="1" applyFill="1" applyBorder="1" applyAlignment="1">
      <alignment/>
    </xf>
    <xf numFmtId="164" fontId="0" fillId="0" borderId="7" xfId="15" applyNumberFormat="1" applyFont="1" applyFill="1" applyBorder="1" applyAlignment="1">
      <alignment/>
    </xf>
    <xf numFmtId="164" fontId="0" fillId="0" borderId="8" xfId="15" applyNumberFormat="1" applyFont="1" applyFill="1" applyBorder="1" applyAlignment="1">
      <alignment/>
    </xf>
    <xf numFmtId="164" fontId="1" fillId="0" borderId="7" xfId="15" applyNumberFormat="1" applyFont="1" applyFill="1" applyBorder="1" applyAlignment="1">
      <alignment/>
    </xf>
    <xf numFmtId="164" fontId="0" fillId="0" borderId="0" xfId="15" applyNumberFormat="1" applyFont="1" applyFill="1" applyBorder="1" applyAlignment="1">
      <alignment/>
    </xf>
    <xf numFmtId="42" fontId="0" fillId="0" borderId="8" xfId="15" applyNumberFormat="1" applyFont="1" applyFill="1" applyBorder="1" applyAlignment="1">
      <alignment/>
    </xf>
    <xf numFmtId="42" fontId="1" fillId="0" borderId="7" xfId="15" applyNumberFormat="1" applyFont="1" applyFill="1" applyBorder="1" applyAlignment="1" quotePrefix="1">
      <alignment/>
    </xf>
    <xf numFmtId="41" fontId="0" fillId="0" borderId="8" xfId="15" applyNumberFormat="1" applyFont="1" applyFill="1" applyBorder="1" applyAlignment="1">
      <alignment/>
    </xf>
    <xf numFmtId="41" fontId="1" fillId="0" borderId="7" xfId="15" applyNumberFormat="1" applyFont="1" applyFill="1" applyBorder="1" applyAlignment="1" quotePrefix="1">
      <alignment/>
    </xf>
    <xf numFmtId="41" fontId="1" fillId="0" borderId="7" xfId="15" applyNumberFormat="1" applyFont="1" applyFill="1" applyBorder="1" applyAlignment="1">
      <alignment/>
    </xf>
    <xf numFmtId="41" fontId="9" fillId="0" borderId="8" xfId="15" applyNumberFormat="1" applyFont="1" applyFill="1" applyBorder="1" applyAlignment="1">
      <alignment/>
    </xf>
    <xf numFmtId="41" fontId="10" fillId="0" borderId="7" xfId="15" applyNumberFormat="1" applyFont="1" applyFill="1" applyBorder="1" applyAlignment="1">
      <alignment/>
    </xf>
    <xf numFmtId="42" fontId="9" fillId="0" borderId="8" xfId="15" applyNumberFormat="1" applyFont="1" applyFill="1" applyBorder="1" applyAlignment="1">
      <alignment/>
    </xf>
    <xf numFmtId="42" fontId="10" fillId="0" borderId="7" xfId="15" applyNumberFormat="1" applyFont="1" applyFill="1" applyBorder="1" applyAlignment="1">
      <alignment/>
    </xf>
    <xf numFmtId="42" fontId="1" fillId="0" borderId="7" xfId="15" applyNumberFormat="1" applyFont="1" applyFill="1" applyBorder="1" applyAlignment="1">
      <alignment/>
    </xf>
    <xf numFmtId="164" fontId="1" fillId="0" borderId="6" xfId="15" applyNumberFormat="1" applyFont="1" applyFill="1" applyBorder="1" applyAlignment="1">
      <alignment/>
    </xf>
    <xf numFmtId="164" fontId="1" fillId="0" borderId="8" xfId="15" applyNumberFormat="1" applyFont="1" applyFill="1" applyBorder="1" applyAlignment="1">
      <alignment/>
    </xf>
    <xf numFmtId="164" fontId="1" fillId="0" borderId="0" xfId="15" applyNumberFormat="1" applyFont="1" applyFill="1" applyAlignment="1">
      <alignment/>
    </xf>
    <xf numFmtId="164" fontId="1" fillId="0" borderId="6" xfId="15" applyNumberFormat="1" applyFont="1" applyFill="1" applyBorder="1" applyAlignment="1" quotePrefix="1">
      <alignment/>
    </xf>
    <xf numFmtId="164" fontId="0" fillId="0" borderId="4" xfId="15" applyNumberFormat="1" applyFont="1" applyFill="1" applyBorder="1" applyAlignment="1">
      <alignment/>
    </xf>
    <xf numFmtId="164" fontId="2" fillId="2" borderId="3" xfId="15" applyNumberFormat="1" applyFont="1" applyFill="1" applyBorder="1" applyAlignment="1">
      <alignment/>
    </xf>
    <xf numFmtId="164" fontId="3" fillId="2" borderId="4" xfId="15" applyNumberFormat="1" applyFont="1" applyFill="1" applyBorder="1" applyAlignment="1">
      <alignment horizontal="left"/>
    </xf>
    <xf numFmtId="164" fontId="3" fillId="2" borderId="0" xfId="15" applyNumberFormat="1" applyFont="1" applyFill="1" applyBorder="1" applyAlignment="1">
      <alignment horizontal="left"/>
    </xf>
    <xf numFmtId="0" fontId="4" fillId="2" borderId="5" xfId="19" applyFont="1" applyFill="1" applyBorder="1">
      <alignment/>
      <protection/>
    </xf>
    <xf numFmtId="0" fontId="6" fillId="0" borderId="0" xfId="19" applyFont="1">
      <alignment/>
      <protection/>
    </xf>
    <xf numFmtId="164" fontId="3" fillId="2" borderId="1" xfId="15" applyNumberFormat="1" applyFont="1" applyFill="1" applyBorder="1" applyAlignment="1">
      <alignment/>
    </xf>
    <xf numFmtId="0" fontId="12" fillId="2" borderId="2" xfId="19" applyFont="1" applyFill="1" applyBorder="1">
      <alignment/>
      <protection/>
    </xf>
    <xf numFmtId="0" fontId="0" fillId="0" borderId="0" xfId="19" applyFont="1">
      <alignment/>
      <protection/>
    </xf>
    <xf numFmtId="0" fontId="4" fillId="2" borderId="2" xfId="19" applyFont="1" applyFill="1" applyBorder="1">
      <alignment/>
      <protection/>
    </xf>
    <xf numFmtId="164" fontId="3" fillId="2" borderId="9" xfId="15" applyNumberFormat="1" applyFont="1" applyFill="1" applyBorder="1" applyAlignment="1">
      <alignment horizontal="left"/>
    </xf>
    <xf numFmtId="0" fontId="12" fillId="2" borderId="10" xfId="19" applyFont="1" applyFill="1" applyBorder="1">
      <alignment/>
      <protection/>
    </xf>
    <xf numFmtId="164" fontId="13" fillId="0" borderId="6" xfId="15" applyNumberFormat="1" applyFont="1" applyFill="1" applyBorder="1" applyAlignment="1">
      <alignment/>
    </xf>
    <xf numFmtId="164" fontId="13" fillId="0" borderId="11" xfId="15" applyNumberFormat="1" applyFont="1" applyFill="1" applyBorder="1" applyAlignment="1">
      <alignment/>
    </xf>
    <xf numFmtId="0" fontId="9" fillId="0" borderId="8" xfId="19" applyFont="1" applyBorder="1" applyAlignment="1">
      <alignment horizontal="center"/>
      <protection/>
    </xf>
    <xf numFmtId="164" fontId="9" fillId="0" borderId="0" xfId="15" applyNumberFormat="1" applyFont="1" applyFill="1" applyBorder="1" applyAlignment="1">
      <alignment horizontal="center"/>
    </xf>
    <xf numFmtId="164" fontId="9" fillId="0" borderId="6" xfId="15" applyNumberFormat="1" applyFont="1" applyFill="1" applyBorder="1" applyAlignment="1">
      <alignment horizontal="left"/>
    </xf>
    <xf numFmtId="164" fontId="9" fillId="0" borderId="7" xfId="15" applyNumberFormat="1" applyFont="1" applyFill="1" applyBorder="1" applyAlignment="1">
      <alignment horizontal="left"/>
    </xf>
    <xf numFmtId="10" fontId="0" fillId="0" borderId="8" xfId="20" applyNumberFormat="1" applyFont="1" applyFill="1" applyBorder="1" applyAlignment="1">
      <alignment/>
    </xf>
    <xf numFmtId="10" fontId="0" fillId="0" borderId="0" xfId="20" applyNumberFormat="1" applyFont="1" applyFill="1" applyBorder="1" applyAlignment="1">
      <alignment/>
    </xf>
    <xf numFmtId="0" fontId="0" fillId="0" borderId="8" xfId="19" applyFont="1" applyBorder="1">
      <alignment/>
      <protection/>
    </xf>
    <xf numFmtId="0" fontId="0" fillId="0" borderId="0" xfId="19" applyFont="1" applyBorder="1">
      <alignment/>
      <protection/>
    </xf>
    <xf numFmtId="0" fontId="9" fillId="0" borderId="0" xfId="19" applyFont="1" applyFill="1" applyBorder="1">
      <alignment/>
      <protection/>
    </xf>
    <xf numFmtId="0" fontId="0" fillId="0" borderId="0" xfId="19" applyFont="1" applyFill="1" applyBorder="1">
      <alignment/>
      <protection/>
    </xf>
    <xf numFmtId="41" fontId="0" fillId="0" borderId="0" xfId="15" applyNumberFormat="1" applyFont="1" applyFill="1" applyBorder="1" applyAlignment="1">
      <alignment/>
    </xf>
    <xf numFmtId="41" fontId="9" fillId="0" borderId="0" xfId="15" applyNumberFormat="1" applyFont="1" applyFill="1" applyBorder="1" applyAlignment="1">
      <alignment/>
    </xf>
    <xf numFmtId="164" fontId="9" fillId="0" borderId="7" xfId="15" applyNumberFormat="1" applyFont="1" applyFill="1" applyBorder="1" applyAlignment="1">
      <alignment/>
    </xf>
    <xf numFmtId="0" fontId="9" fillId="0" borderId="0" xfId="19" applyFont="1" applyBorder="1">
      <alignment/>
      <protection/>
    </xf>
    <xf numFmtId="0" fontId="9" fillId="0" borderId="8" xfId="19" applyFont="1" applyBorder="1">
      <alignment/>
      <protection/>
    </xf>
    <xf numFmtId="164" fontId="0" fillId="0" borderId="0" xfId="15" applyNumberFormat="1" applyFont="1" applyFill="1" applyAlignment="1">
      <alignment horizontal="center"/>
    </xf>
    <xf numFmtId="0" fontId="0" fillId="0" borderId="0" xfId="0" applyFont="1" applyFill="1" applyAlignment="1">
      <alignment/>
    </xf>
    <xf numFmtId="164" fontId="14" fillId="2" borderId="0" xfId="15" applyNumberFormat="1" applyFont="1" applyFill="1" applyAlignment="1">
      <alignment/>
    </xf>
    <xf numFmtId="164" fontId="2" fillId="2" borderId="4" xfId="15" applyNumberFormat="1" applyFont="1" applyFill="1" applyBorder="1" applyAlignment="1">
      <alignment/>
    </xf>
    <xf numFmtId="164" fontId="15" fillId="2" borderId="4" xfId="15" applyNumberFormat="1" applyFont="1" applyFill="1" applyBorder="1" applyAlignment="1">
      <alignment/>
    </xf>
    <xf numFmtId="164" fontId="15" fillId="2" borderId="4" xfId="15" applyNumberFormat="1" applyFont="1" applyFill="1" applyBorder="1" applyAlignment="1">
      <alignment horizontal="center"/>
    </xf>
    <xf numFmtId="0" fontId="15" fillId="2" borderId="5" xfId="0" applyFont="1" applyFill="1" applyBorder="1" applyAlignment="1">
      <alignment/>
    </xf>
    <xf numFmtId="0" fontId="14" fillId="0" borderId="0" xfId="0" applyFont="1" applyFill="1" applyAlignment="1">
      <alignment/>
    </xf>
    <xf numFmtId="164" fontId="6" fillId="2" borderId="0" xfId="15" applyNumberFormat="1" applyFont="1" applyFill="1" applyAlignment="1">
      <alignment/>
    </xf>
    <xf numFmtId="164" fontId="4" fillId="2" borderId="0" xfId="15" applyNumberFormat="1" applyFont="1" applyFill="1" applyBorder="1" applyAlignment="1">
      <alignment horizontal="center"/>
    </xf>
    <xf numFmtId="0" fontId="4" fillId="2" borderId="2" xfId="0" applyFont="1" applyFill="1" applyBorder="1" applyAlignment="1">
      <alignment/>
    </xf>
    <xf numFmtId="0" fontId="6" fillId="0" borderId="0" xfId="0" applyFont="1" applyFill="1" applyAlignment="1">
      <alignment/>
    </xf>
    <xf numFmtId="164" fontId="0" fillId="2" borderId="0" xfId="15" applyNumberFormat="1" applyFont="1" applyFill="1" applyAlignment="1">
      <alignment/>
    </xf>
    <xf numFmtId="0" fontId="7" fillId="2" borderId="1" xfId="0" applyFont="1" applyFill="1" applyBorder="1" applyAlignment="1">
      <alignment horizontal="left"/>
    </xf>
    <xf numFmtId="164" fontId="12" fillId="2" borderId="0" xfId="15" applyNumberFormat="1" applyFont="1" applyFill="1" applyBorder="1" applyAlignment="1">
      <alignment/>
    </xf>
    <xf numFmtId="164" fontId="12" fillId="2" borderId="0" xfId="15" applyNumberFormat="1" applyFont="1" applyFill="1" applyBorder="1" applyAlignment="1">
      <alignment horizontal="center"/>
    </xf>
    <xf numFmtId="0" fontId="12" fillId="2" borderId="2" xfId="0" applyFont="1" applyFill="1" applyBorder="1" applyAlignment="1">
      <alignment/>
    </xf>
    <xf numFmtId="0" fontId="3" fillId="2" borderId="12" xfId="0" applyFont="1" applyFill="1" applyBorder="1" applyAlignment="1">
      <alignment horizontal="left"/>
    </xf>
    <xf numFmtId="0" fontId="7" fillId="2" borderId="9" xfId="0" applyFont="1" applyFill="1" applyBorder="1" applyAlignment="1">
      <alignment horizontal="left"/>
    </xf>
    <xf numFmtId="164" fontId="12" fillId="2" borderId="9" xfId="15" applyNumberFormat="1" applyFont="1" applyFill="1" applyBorder="1" applyAlignment="1">
      <alignment/>
    </xf>
    <xf numFmtId="164" fontId="12" fillId="2" borderId="9" xfId="15" applyNumberFormat="1" applyFont="1" applyFill="1" applyBorder="1" applyAlignment="1">
      <alignment horizontal="center"/>
    </xf>
    <xf numFmtId="0" fontId="12" fillId="2" borderId="10" xfId="0" applyFont="1" applyFill="1" applyBorder="1" applyAlignment="1">
      <alignment/>
    </xf>
    <xf numFmtId="164" fontId="9" fillId="0" borderId="3" xfId="15" applyNumberFormat="1" applyFont="1" applyFill="1" applyBorder="1" applyAlignment="1">
      <alignment/>
    </xf>
    <xf numFmtId="164" fontId="9" fillId="0" borderId="4" xfId="15" applyNumberFormat="1" applyFont="1" applyFill="1" applyBorder="1" applyAlignment="1">
      <alignment/>
    </xf>
    <xf numFmtId="164" fontId="9" fillId="0" borderId="5" xfId="15" applyNumberFormat="1" applyFont="1" applyFill="1" applyBorder="1" applyAlignment="1">
      <alignment/>
    </xf>
    <xf numFmtId="164" fontId="9" fillId="0" borderId="8" xfId="15" applyNumberFormat="1" applyFont="1" applyFill="1" applyBorder="1" applyAlignment="1">
      <alignment horizontal="center"/>
    </xf>
    <xf numFmtId="164" fontId="9" fillId="0" borderId="13" xfId="15" applyNumberFormat="1" applyFont="1" applyFill="1" applyBorder="1" applyAlignment="1">
      <alignment horizontal="center"/>
    </xf>
    <xf numFmtId="0" fontId="9" fillId="0" borderId="8" xfId="0" applyFont="1" applyFill="1" applyBorder="1" applyAlignment="1">
      <alignment horizontal="centerContinuous"/>
    </xf>
    <xf numFmtId="0" fontId="0" fillId="0" borderId="8" xfId="0" applyFont="1" applyFill="1" applyBorder="1" applyAlignment="1">
      <alignment horizontal="centerContinuous"/>
    </xf>
    <xf numFmtId="0" fontId="0" fillId="0" borderId="13" xfId="0" applyFont="1" applyFill="1" applyBorder="1" applyAlignment="1">
      <alignment/>
    </xf>
    <xf numFmtId="164" fontId="9" fillId="0" borderId="13" xfId="15" applyNumberFormat="1" applyFont="1" applyFill="1" applyBorder="1" applyAlignment="1">
      <alignment/>
    </xf>
    <xf numFmtId="164" fontId="9" fillId="0" borderId="1" xfId="15" applyNumberFormat="1" applyFont="1" applyFill="1" applyBorder="1" applyAlignment="1">
      <alignment/>
    </xf>
    <xf numFmtId="164" fontId="9" fillId="0" borderId="2" xfId="15" applyNumberFormat="1" applyFont="1" applyFill="1" applyBorder="1" applyAlignment="1">
      <alignment/>
    </xf>
    <xf numFmtId="164" fontId="9" fillId="0" borderId="14" xfId="15" applyNumberFormat="1" applyFont="1" applyFill="1" applyBorder="1" applyAlignment="1">
      <alignment horizontal="center"/>
    </xf>
    <xf numFmtId="164" fontId="9" fillId="0" borderId="8" xfId="15" applyNumberFormat="1" applyFont="1" applyFill="1" applyBorder="1" applyAlignment="1">
      <alignment/>
    </xf>
    <xf numFmtId="164" fontId="9" fillId="0" borderId="14" xfId="15" applyNumberFormat="1" applyFont="1" applyFill="1" applyBorder="1" applyAlignment="1">
      <alignment/>
    </xf>
    <xf numFmtId="0" fontId="0" fillId="0" borderId="8" xfId="0" applyFont="1" applyFill="1" applyBorder="1" applyAlignment="1">
      <alignment/>
    </xf>
    <xf numFmtId="0" fontId="9" fillId="0" borderId="15" xfId="0" applyFont="1" applyFill="1" applyBorder="1" applyAlignment="1">
      <alignment horizontal="centerContinuous"/>
    </xf>
    <xf numFmtId="164" fontId="9" fillId="0" borderId="12" xfId="15" applyNumberFormat="1" applyFont="1" applyFill="1" applyBorder="1" applyAlignment="1">
      <alignment/>
    </xf>
    <xf numFmtId="164" fontId="9" fillId="0" borderId="9" xfId="15" applyNumberFormat="1" applyFont="1" applyFill="1" applyBorder="1" applyAlignment="1">
      <alignment/>
    </xf>
    <xf numFmtId="164" fontId="9" fillId="0" borderId="10" xfId="15" applyNumberFormat="1" applyFont="1" applyFill="1" applyBorder="1" applyAlignment="1">
      <alignment/>
    </xf>
    <xf numFmtId="164" fontId="9" fillId="0" borderId="15" xfId="15" applyNumberFormat="1" applyFont="1" applyFill="1" applyBorder="1" applyAlignment="1">
      <alignment horizontal="center"/>
    </xf>
    <xf numFmtId="164" fontId="9" fillId="0" borderId="11" xfId="15" applyNumberFormat="1" applyFont="1" applyFill="1" applyBorder="1" applyAlignment="1">
      <alignment/>
    </xf>
    <xf numFmtId="164" fontId="0" fillId="0" borderId="11" xfId="15" applyNumberFormat="1" applyFont="1" applyFill="1" applyBorder="1" applyAlignment="1">
      <alignment/>
    </xf>
    <xf numFmtId="164" fontId="0" fillId="0" borderId="8" xfId="15" applyNumberFormat="1" applyFont="1" applyFill="1" applyBorder="1" applyAlignment="1">
      <alignment horizontal="center"/>
    </xf>
    <xf numFmtId="42" fontId="0" fillId="0" borderId="8" xfId="15" applyNumberFormat="1" applyFont="1" applyFill="1" applyBorder="1" applyAlignment="1">
      <alignment horizontal="center"/>
    </xf>
    <xf numFmtId="164" fontId="0" fillId="0" borderId="8" xfId="0" applyNumberFormat="1" applyFont="1" applyFill="1" applyBorder="1" applyAlignment="1">
      <alignment/>
    </xf>
    <xf numFmtId="164" fontId="0" fillId="0" borderId="0" xfId="0" applyNumberFormat="1" applyFont="1" applyFill="1" applyAlignment="1">
      <alignment/>
    </xf>
    <xf numFmtId="41" fontId="0" fillId="0" borderId="8" xfId="15" applyNumberFormat="1" applyFont="1" applyFill="1" applyBorder="1" applyAlignment="1">
      <alignment horizontal="center"/>
    </xf>
    <xf numFmtId="41" fontId="0" fillId="0" borderId="0" xfId="15" applyNumberFormat="1" applyFont="1" applyFill="1" applyAlignment="1">
      <alignment/>
    </xf>
    <xf numFmtId="41" fontId="0" fillId="0" borderId="0" xfId="15" applyNumberFormat="1" applyFont="1" applyFill="1" applyAlignment="1">
      <alignment horizontal="center"/>
    </xf>
    <xf numFmtId="0" fontId="9" fillId="0" borderId="0" xfId="0" applyFont="1" applyFill="1" applyAlignment="1">
      <alignment/>
    </xf>
    <xf numFmtId="41" fontId="9" fillId="0" borderId="8" xfId="15" applyNumberFormat="1" applyFont="1" applyFill="1" applyBorder="1" applyAlignment="1">
      <alignment horizontal="center"/>
    </xf>
    <xf numFmtId="42" fontId="9" fillId="0" borderId="8" xfId="15" applyNumberFormat="1" applyFont="1" applyFill="1" applyBorder="1" applyAlignment="1">
      <alignment horizontal="center"/>
    </xf>
    <xf numFmtId="164" fontId="9" fillId="0" borderId="8" xfId="0" applyNumberFormat="1" applyFont="1" applyFill="1" applyBorder="1" applyAlignment="1">
      <alignment/>
    </xf>
    <xf numFmtId="164" fontId="0" fillId="0" borderId="0" xfId="15" applyNumberFormat="1" applyFont="1" applyFill="1" applyBorder="1" applyAlignment="1">
      <alignment horizontal="center"/>
    </xf>
    <xf numFmtId="164" fontId="0" fillId="0" borderId="0" xfId="15" applyNumberFormat="1" applyFont="1" applyFill="1" applyAlignment="1">
      <alignment/>
    </xf>
    <xf numFmtId="164" fontId="0" fillId="0" borderId="1" xfId="15" applyNumberFormat="1" applyFont="1" applyFill="1" applyBorder="1" applyAlignment="1">
      <alignment/>
    </xf>
    <xf numFmtId="164" fontId="0" fillId="0" borderId="0" xfId="15" applyNumberFormat="1" applyFont="1" applyFill="1" applyBorder="1" applyAlignment="1">
      <alignment/>
    </xf>
    <xf numFmtId="0" fontId="0" fillId="0" borderId="0" xfId="0" applyFont="1" applyFill="1" applyAlignment="1">
      <alignment/>
    </xf>
    <xf numFmtId="164" fontId="15" fillId="2" borderId="0" xfId="15" applyNumberFormat="1" applyFont="1" applyFill="1" applyAlignment="1">
      <alignment/>
    </xf>
    <xf numFmtId="164" fontId="2" fillId="2" borderId="4" xfId="15" applyNumberFormat="1" applyFont="1" applyFill="1" applyBorder="1" applyAlignment="1">
      <alignment horizontal="left"/>
    </xf>
    <xf numFmtId="164" fontId="15" fillId="2" borderId="4" xfId="15" applyNumberFormat="1" applyFont="1" applyFill="1" applyBorder="1" applyAlignment="1">
      <alignment/>
    </xf>
    <xf numFmtId="164" fontId="2" fillId="2" borderId="5" xfId="15" applyNumberFormat="1" applyFont="1" applyFill="1" applyBorder="1" applyAlignment="1">
      <alignment horizontal="left"/>
    </xf>
    <xf numFmtId="0" fontId="16" fillId="2" borderId="0" xfId="0" applyFont="1" applyFill="1" applyAlignment="1">
      <alignment/>
    </xf>
    <xf numFmtId="164" fontId="4" fillId="2" borderId="0" xfId="15" applyNumberFormat="1" applyFont="1" applyFill="1" applyAlignment="1">
      <alignment/>
    </xf>
    <xf numFmtId="0" fontId="3" fillId="2" borderId="1" xfId="0" applyFont="1" applyFill="1" applyBorder="1" applyAlignment="1">
      <alignment/>
    </xf>
    <xf numFmtId="164" fontId="4" fillId="2" borderId="0" xfId="15" applyNumberFormat="1" applyFont="1" applyFill="1" applyBorder="1" applyAlignment="1">
      <alignment/>
    </xf>
    <xf numFmtId="164" fontId="3" fillId="2" borderId="2" xfId="15" applyNumberFormat="1" applyFont="1" applyFill="1" applyBorder="1" applyAlignment="1">
      <alignment horizontal="left"/>
    </xf>
    <xf numFmtId="0" fontId="12" fillId="2" borderId="0" xfId="0" applyFont="1" applyFill="1" applyAlignment="1">
      <alignment/>
    </xf>
    <xf numFmtId="164" fontId="7" fillId="2" borderId="1" xfId="15" applyNumberFormat="1" applyFont="1" applyFill="1" applyBorder="1" applyAlignment="1">
      <alignment horizontal="left"/>
    </xf>
    <xf numFmtId="164" fontId="3" fillId="2" borderId="12" xfId="15" applyNumberFormat="1" applyFont="1" applyFill="1" applyBorder="1" applyAlignment="1">
      <alignment horizontal="left"/>
    </xf>
    <xf numFmtId="164" fontId="3" fillId="2" borderId="10" xfId="15" applyNumberFormat="1" applyFont="1" applyFill="1" applyBorder="1" applyAlignment="1">
      <alignment horizontal="left"/>
    </xf>
    <xf numFmtId="164" fontId="0" fillId="0" borderId="3" xfId="15" applyNumberFormat="1" applyFont="1" applyFill="1" applyBorder="1" applyAlignment="1">
      <alignment/>
    </xf>
    <xf numFmtId="164" fontId="9" fillId="0" borderId="4" xfId="15" applyNumberFormat="1" applyFont="1" applyFill="1" applyBorder="1" applyAlignment="1">
      <alignment/>
    </xf>
    <xf numFmtId="164" fontId="0" fillId="0" borderId="5" xfId="15" applyNumberFormat="1" applyFont="1" applyFill="1" applyBorder="1" applyAlignment="1">
      <alignment/>
    </xf>
    <xf numFmtId="164" fontId="0" fillId="0" borderId="8" xfId="15" applyNumberFormat="1" applyFont="1" applyFill="1" applyBorder="1" applyAlignment="1">
      <alignment/>
    </xf>
    <xf numFmtId="164" fontId="9" fillId="0" borderId="3" xfId="15" applyNumberFormat="1" applyFont="1" applyFill="1" applyBorder="1" applyAlignment="1">
      <alignment/>
    </xf>
    <xf numFmtId="164" fontId="9" fillId="0" borderId="5" xfId="15" applyNumberFormat="1" applyFont="1" applyFill="1" applyBorder="1" applyAlignment="1">
      <alignment/>
    </xf>
    <xf numFmtId="164" fontId="9" fillId="0" borderId="8" xfId="15" applyNumberFormat="1" applyFont="1" applyFill="1" applyBorder="1" applyAlignment="1">
      <alignment horizontal="centerContinuous"/>
    </xf>
    <xf numFmtId="164" fontId="9" fillId="0" borderId="13" xfId="15" applyNumberFormat="1" applyFont="1" applyFill="1" applyBorder="1" applyAlignment="1">
      <alignment horizontal="centerContinuous"/>
    </xf>
    <xf numFmtId="164" fontId="9" fillId="0" borderId="13" xfId="15" applyNumberFormat="1" applyFont="1" applyFill="1" applyBorder="1" applyAlignment="1">
      <alignment/>
    </xf>
    <xf numFmtId="164" fontId="9" fillId="0" borderId="1" xfId="15" applyNumberFormat="1" applyFont="1" applyFill="1" applyBorder="1" applyAlignment="1">
      <alignment/>
    </xf>
    <xf numFmtId="164" fontId="9" fillId="0" borderId="0" xfId="15" applyNumberFormat="1" applyFont="1" applyFill="1" applyBorder="1" applyAlignment="1">
      <alignment/>
    </xf>
    <xf numFmtId="164" fontId="0" fillId="0" borderId="2" xfId="15" applyNumberFormat="1" applyFont="1" applyFill="1" applyBorder="1" applyAlignment="1">
      <alignment/>
    </xf>
    <xf numFmtId="164" fontId="9" fillId="0" borderId="2" xfId="15" applyNumberFormat="1" applyFont="1" applyFill="1" applyBorder="1" applyAlignment="1">
      <alignment/>
    </xf>
    <xf numFmtId="164" fontId="9" fillId="0" borderId="14" xfId="15" applyNumberFormat="1" applyFont="1" applyFill="1" applyBorder="1" applyAlignment="1">
      <alignment/>
    </xf>
    <xf numFmtId="164" fontId="9" fillId="0" borderId="14" xfId="15" applyNumberFormat="1" applyFont="1" applyFill="1" applyBorder="1" applyAlignment="1">
      <alignment horizontal="centerContinuous"/>
    </xf>
    <xf numFmtId="164" fontId="9" fillId="0" borderId="1" xfId="15" applyNumberFormat="1" applyFont="1" applyFill="1" applyBorder="1" applyAlignment="1">
      <alignment horizontal="center"/>
    </xf>
    <xf numFmtId="164" fontId="9" fillId="0" borderId="2" xfId="15" applyNumberFormat="1" applyFont="1" applyFill="1" applyBorder="1" applyAlignment="1">
      <alignment horizontal="center"/>
    </xf>
    <xf numFmtId="164" fontId="9" fillId="0" borderId="12" xfId="15" applyNumberFormat="1" applyFont="1" applyFill="1" applyBorder="1" applyAlignment="1">
      <alignment horizontal="centerContinuous"/>
    </xf>
    <xf numFmtId="164" fontId="9" fillId="0" borderId="9" xfId="15" applyNumberFormat="1" applyFont="1" applyFill="1" applyBorder="1" applyAlignment="1">
      <alignment horizontal="centerContinuous"/>
    </xf>
    <xf numFmtId="164" fontId="9" fillId="0" borderId="10" xfId="15" applyNumberFormat="1" applyFont="1" applyFill="1" applyBorder="1" applyAlignment="1">
      <alignment horizontal="centerContinuous"/>
    </xf>
    <xf numFmtId="164" fontId="9" fillId="0" borderId="6" xfId="15" applyNumberFormat="1" applyFont="1" applyFill="1" applyBorder="1" applyAlignment="1">
      <alignment horizontal="centerContinuous"/>
    </xf>
    <xf numFmtId="164" fontId="9" fillId="0" borderId="11" xfId="15" applyNumberFormat="1" applyFont="1" applyFill="1" applyBorder="1" applyAlignment="1">
      <alignment horizontal="centerContinuous"/>
    </xf>
    <xf numFmtId="164" fontId="9" fillId="0" borderId="7" xfId="15" applyNumberFormat="1" applyFont="1" applyFill="1" applyBorder="1" applyAlignment="1">
      <alignment horizontal="centerContinuous"/>
    </xf>
    <xf numFmtId="164" fontId="0" fillId="0" borderId="8" xfId="15" applyNumberFormat="1" applyFont="1" applyFill="1" applyBorder="1" applyAlignment="1">
      <alignment horizontal="centerContinuous"/>
    </xf>
    <xf numFmtId="164" fontId="6" fillId="0" borderId="0" xfId="15" applyNumberFormat="1" applyFont="1" applyFill="1" applyAlignment="1">
      <alignment/>
    </xf>
    <xf numFmtId="164" fontId="9" fillId="0" borderId="11" xfId="15" applyNumberFormat="1" applyFont="1" applyFill="1" applyBorder="1" applyAlignment="1">
      <alignment horizontal="left"/>
    </xf>
    <xf numFmtId="164" fontId="0" fillId="0" borderId="11" xfId="15" applyNumberFormat="1" applyFont="1" applyFill="1" applyBorder="1" applyAlignment="1">
      <alignment/>
    </xf>
    <xf numFmtId="164" fontId="0" fillId="0" borderId="6" xfId="15" applyNumberFormat="1" applyFont="1" applyFill="1" applyBorder="1" applyAlignment="1">
      <alignment/>
    </xf>
    <xf numFmtId="164" fontId="0" fillId="0" borderId="7" xfId="15" applyNumberFormat="1" applyFont="1" applyFill="1" applyBorder="1" applyAlignment="1">
      <alignment/>
    </xf>
    <xf numFmtId="42" fontId="0" fillId="0" borderId="8" xfId="15" applyNumberFormat="1" applyFont="1" applyFill="1" applyBorder="1" applyAlignment="1">
      <alignment/>
    </xf>
    <xf numFmtId="165" fontId="0" fillId="0" borderId="8" xfId="15" applyNumberFormat="1" applyFont="1" applyFill="1" applyBorder="1" applyAlignment="1">
      <alignment/>
    </xf>
    <xf numFmtId="41" fontId="0" fillId="0" borderId="8" xfId="15" applyNumberFormat="1" applyFont="1" applyFill="1" applyBorder="1" applyAlignment="1">
      <alignment/>
    </xf>
    <xf numFmtId="164" fontId="13" fillId="0" borderId="0" xfId="15" applyNumberFormat="1" applyFont="1" applyFill="1" applyAlignment="1">
      <alignment/>
    </xf>
    <xf numFmtId="164" fontId="9" fillId="0" borderId="6" xfId="15" applyNumberFormat="1" applyFont="1" applyFill="1" applyBorder="1" applyAlignment="1">
      <alignment/>
    </xf>
    <xf numFmtId="164" fontId="9" fillId="0" borderId="11" xfId="15" applyNumberFormat="1" applyFont="1" applyFill="1" applyBorder="1" applyAlignment="1">
      <alignment/>
    </xf>
    <xf numFmtId="41" fontId="9" fillId="0" borderId="8" xfId="15" applyNumberFormat="1" applyFont="1" applyFill="1" applyBorder="1" applyAlignment="1">
      <alignment/>
    </xf>
    <xf numFmtId="164" fontId="13" fillId="0" borderId="0" xfId="15" applyNumberFormat="1" applyFont="1" applyFill="1" applyBorder="1" applyAlignment="1">
      <alignment/>
    </xf>
    <xf numFmtId="41" fontId="0" fillId="0" borderId="0" xfId="15" applyNumberFormat="1" applyFont="1" applyFill="1" applyBorder="1" applyAlignment="1">
      <alignment/>
    </xf>
    <xf numFmtId="41" fontId="0" fillId="0" borderId="0" xfId="15" applyNumberFormat="1" applyFont="1" applyFill="1" applyAlignment="1">
      <alignment/>
    </xf>
    <xf numFmtId="0" fontId="9" fillId="0" borderId="0" xfId="0" applyFont="1" applyFill="1" applyAlignment="1">
      <alignment/>
    </xf>
    <xf numFmtId="0" fontId="13" fillId="0" borderId="0" xfId="0" applyFont="1" applyFill="1" applyAlignment="1">
      <alignment/>
    </xf>
    <xf numFmtId="164" fontId="0" fillId="0" borderId="4" xfId="15" applyNumberFormat="1" applyFont="1" applyFill="1" applyBorder="1" applyAlignment="1">
      <alignment/>
    </xf>
    <xf numFmtId="164" fontId="9" fillId="0" borderId="0" xfId="15" applyNumberFormat="1" applyFont="1" applyFill="1" applyAlignment="1">
      <alignment/>
    </xf>
    <xf numFmtId="164" fontId="0" fillId="0" borderId="12" xfId="15" applyNumberFormat="1" applyFont="1" applyFill="1" applyBorder="1" applyAlignment="1">
      <alignment/>
    </xf>
    <xf numFmtId="164" fontId="6" fillId="0" borderId="0" xfId="15" applyNumberFormat="1" applyFont="1" applyFill="1" applyBorder="1" applyAlignment="1">
      <alignment/>
    </xf>
    <xf numFmtId="164" fontId="13" fillId="0" borderId="11" xfId="15" applyNumberFormat="1" applyFont="1" applyFill="1" applyBorder="1" applyAlignment="1">
      <alignment/>
    </xf>
    <xf numFmtId="0" fontId="6" fillId="0" borderId="0" xfId="0" applyFont="1" applyFill="1" applyAlignment="1">
      <alignment/>
    </xf>
    <xf numFmtId="0" fontId="0" fillId="0" borderId="11" xfId="0" applyFont="1" applyFill="1" applyBorder="1" applyAlignment="1">
      <alignment/>
    </xf>
    <xf numFmtId="42" fontId="9" fillId="0" borderId="8" xfId="15" applyNumberFormat="1" applyFont="1" applyFill="1" applyBorder="1" applyAlignment="1">
      <alignment/>
    </xf>
    <xf numFmtId="165" fontId="9" fillId="0" borderId="8" xfId="15" applyNumberFormat="1" applyFont="1" applyFill="1" applyBorder="1" applyAlignment="1">
      <alignment/>
    </xf>
    <xf numFmtId="164" fontId="17" fillId="0" borderId="0" xfId="15" applyNumberFormat="1" applyFont="1" applyFill="1" applyAlignment="1">
      <alignment/>
    </xf>
    <xf numFmtId="164" fontId="17" fillId="0" borderId="0" xfId="15" applyNumberFormat="1" applyFont="1" applyFill="1" applyBorder="1" applyAlignment="1">
      <alignment/>
    </xf>
    <xf numFmtId="0" fontId="17" fillId="0" borderId="0" xfId="0" applyFont="1" applyFill="1" applyAlignment="1">
      <alignment/>
    </xf>
    <xf numFmtId="164" fontId="4" fillId="0" borderId="0" xfId="15" applyNumberFormat="1" applyFont="1" applyFill="1" applyAlignment="1">
      <alignment/>
    </xf>
    <xf numFmtId="164" fontId="3" fillId="2" borderId="5" xfId="15" applyNumberFormat="1" applyFont="1" applyFill="1" applyBorder="1" applyAlignment="1">
      <alignment horizontal="left"/>
    </xf>
    <xf numFmtId="0" fontId="12" fillId="0" borderId="0" xfId="0" applyFont="1" applyFill="1" applyAlignment="1">
      <alignment/>
    </xf>
    <xf numFmtId="164" fontId="12" fillId="2" borderId="1" xfId="15" applyNumberFormat="1" applyFont="1" applyFill="1" applyBorder="1" applyAlignment="1">
      <alignment/>
    </xf>
    <xf numFmtId="164" fontId="3" fillId="2" borderId="0" xfId="15" applyNumberFormat="1" applyFont="1" applyFill="1" applyBorder="1" applyAlignment="1">
      <alignment/>
    </xf>
    <xf numFmtId="164" fontId="3" fillId="2" borderId="2" xfId="15" applyNumberFormat="1" applyFont="1" applyFill="1" applyBorder="1" applyAlignment="1">
      <alignment horizontal="centerContinuous"/>
    </xf>
    <xf numFmtId="164" fontId="9" fillId="0" borderId="3" xfId="15" applyNumberFormat="1" applyFont="1" applyFill="1" applyBorder="1" applyAlignment="1">
      <alignment horizontal="center"/>
    </xf>
    <xf numFmtId="164" fontId="9" fillId="0" borderId="4" xfId="15" applyNumberFormat="1" applyFont="1" applyFill="1" applyBorder="1" applyAlignment="1">
      <alignment horizontal="center"/>
    </xf>
    <xf numFmtId="164" fontId="9" fillId="0" borderId="5" xfId="15" applyNumberFormat="1" applyFont="1" applyFill="1" applyBorder="1" applyAlignment="1">
      <alignment horizontal="center"/>
    </xf>
    <xf numFmtId="164" fontId="9" fillId="0" borderId="16" xfId="15" applyNumberFormat="1" applyFont="1" applyFill="1" applyBorder="1" applyAlignment="1">
      <alignment horizontal="center"/>
    </xf>
    <xf numFmtId="164" fontId="0" fillId="0" borderId="0" xfId="15" applyNumberFormat="1" applyFont="1" applyFill="1" applyAlignment="1">
      <alignment wrapText="1"/>
    </xf>
    <xf numFmtId="164" fontId="9" fillId="0" borderId="12" xfId="15" applyNumberFormat="1" applyFont="1" applyFill="1" applyBorder="1" applyAlignment="1">
      <alignment horizontal="centerContinuous" wrapText="1"/>
    </xf>
    <xf numFmtId="164" fontId="9" fillId="0" borderId="9" xfId="15" applyNumberFormat="1" applyFont="1" applyFill="1" applyBorder="1" applyAlignment="1">
      <alignment horizontal="centerContinuous" wrapText="1"/>
    </xf>
    <xf numFmtId="164" fontId="9" fillId="0" borderId="10" xfId="15" applyNumberFormat="1" applyFont="1" applyFill="1" applyBorder="1" applyAlignment="1">
      <alignment horizontal="centerContinuous" wrapText="1"/>
    </xf>
    <xf numFmtId="164" fontId="9" fillId="0" borderId="8" xfId="15" applyNumberFormat="1" applyFont="1" applyFill="1" applyBorder="1" applyAlignment="1">
      <alignment horizontal="center" wrapText="1"/>
    </xf>
    <xf numFmtId="164" fontId="9" fillId="0" borderId="17" xfId="15" applyNumberFormat="1" applyFont="1" applyFill="1" applyBorder="1" applyAlignment="1">
      <alignment horizontal="center" wrapText="1"/>
    </xf>
    <xf numFmtId="0" fontId="0" fillId="0" borderId="0" xfId="0" applyFont="1" applyFill="1" applyAlignment="1">
      <alignment wrapText="1"/>
    </xf>
    <xf numFmtId="164" fontId="6" fillId="0" borderId="6" xfId="15" applyNumberFormat="1" applyFont="1" applyFill="1" applyBorder="1" applyAlignment="1">
      <alignment/>
    </xf>
    <xf numFmtId="164" fontId="6" fillId="0" borderId="11" xfId="15" applyNumberFormat="1" applyFont="1" applyFill="1" applyBorder="1" applyAlignment="1">
      <alignment/>
    </xf>
    <xf numFmtId="42" fontId="0" fillId="0" borderId="6" xfId="15" applyNumberFormat="1" applyFont="1" applyFill="1" applyBorder="1" applyAlignment="1">
      <alignment/>
    </xf>
    <xf numFmtId="41" fontId="0" fillId="0" borderId="6" xfId="15" applyNumberFormat="1" applyFont="1" applyFill="1" applyBorder="1" applyAlignment="1">
      <alignment/>
    </xf>
    <xf numFmtId="164" fontId="13" fillId="0" borderId="6" xfId="15" applyNumberFormat="1" applyFont="1" applyFill="1" applyBorder="1" applyAlignment="1">
      <alignment/>
    </xf>
    <xf numFmtId="41" fontId="13" fillId="0" borderId="6" xfId="15" applyNumberFormat="1" applyFont="1" applyFill="1" applyBorder="1" applyAlignment="1">
      <alignment/>
    </xf>
    <xf numFmtId="0" fontId="9" fillId="0" borderId="11" xfId="0" applyFont="1" applyFill="1" applyBorder="1" applyAlignment="1">
      <alignment/>
    </xf>
    <xf numFmtId="41" fontId="17" fillId="0" borderId="0" xfId="15" applyNumberFormat="1" applyFont="1" applyFill="1" applyBorder="1" applyAlignment="1">
      <alignment/>
    </xf>
    <xf numFmtId="41" fontId="17" fillId="0" borderId="0" xfId="15" applyNumberFormat="1" applyFont="1" applyFill="1" applyAlignment="1">
      <alignment/>
    </xf>
    <xf numFmtId="41" fontId="6" fillId="0" borderId="6" xfId="15" applyNumberFormat="1" applyFont="1" applyFill="1" applyBorder="1" applyAlignment="1">
      <alignment/>
    </xf>
    <xf numFmtId="164" fontId="0" fillId="0" borderId="9" xfId="15" applyNumberFormat="1" applyFont="1" applyFill="1" applyBorder="1" applyAlignment="1">
      <alignment/>
    </xf>
    <xf numFmtId="41" fontId="0" fillId="0" borderId="9" xfId="15" applyNumberFormat="1" applyFont="1" applyFill="1" applyBorder="1" applyAlignment="1">
      <alignment/>
    </xf>
    <xf numFmtId="41" fontId="0" fillId="0" borderId="11" xfId="15" applyNumberFormat="1" applyFont="1" applyFill="1" applyBorder="1" applyAlignment="1">
      <alignment/>
    </xf>
    <xf numFmtId="41" fontId="13" fillId="0" borderId="0" xfId="15" applyNumberFormat="1" applyFont="1" applyFill="1" applyAlignment="1">
      <alignment/>
    </xf>
    <xf numFmtId="41" fontId="6" fillId="0" borderId="0" xfId="15" applyNumberFormat="1" applyFont="1" applyFill="1" applyAlignment="1">
      <alignment/>
    </xf>
    <xf numFmtId="41" fontId="0" fillId="0" borderId="4" xfId="15" applyNumberFormat="1" applyFont="1" applyFill="1" applyBorder="1" applyAlignment="1">
      <alignment/>
    </xf>
    <xf numFmtId="41" fontId="9" fillId="0" borderId="0" xfId="15" applyNumberFormat="1" applyFont="1" applyFill="1" applyBorder="1" applyAlignment="1">
      <alignment/>
    </xf>
    <xf numFmtId="0" fontId="0" fillId="0" borderId="0" xfId="0" applyFont="1" applyFill="1" applyBorder="1" applyAlignment="1">
      <alignment/>
    </xf>
    <xf numFmtId="41" fontId="13" fillId="0" borderId="0" xfId="15" applyNumberFormat="1" applyFont="1" applyFill="1" applyBorder="1" applyAlignment="1">
      <alignment/>
    </xf>
    <xf numFmtId="42" fontId="13" fillId="0" borderId="0" xfId="15" applyNumberFormat="1" applyFont="1" applyFill="1" applyAlignment="1">
      <alignment/>
    </xf>
    <xf numFmtId="0" fontId="9" fillId="0" borderId="0" xfId="0" applyFont="1" applyFill="1" applyBorder="1" applyAlignment="1">
      <alignment/>
    </xf>
    <xf numFmtId="0" fontId="17" fillId="0" borderId="0" xfId="0" applyFont="1" applyFill="1" applyBorder="1" applyAlignment="1">
      <alignment/>
    </xf>
    <xf numFmtId="0" fontId="18" fillId="0" borderId="0" xfId="0" applyFont="1" applyFill="1" applyAlignment="1">
      <alignment/>
    </xf>
    <xf numFmtId="39" fontId="18" fillId="0" borderId="0" xfId="0" applyNumberFormat="1" applyFont="1" applyFill="1" applyAlignment="1">
      <alignment/>
    </xf>
    <xf numFmtId="40" fontId="2" fillId="2" borderId="3" xfId="0" applyNumberFormat="1" applyFont="1" applyFill="1" applyBorder="1" applyAlignment="1">
      <alignment/>
    </xf>
    <xf numFmtId="0" fontId="4" fillId="2" borderId="4" xfId="0" applyFont="1" applyFill="1" applyBorder="1" applyAlignment="1">
      <alignment/>
    </xf>
    <xf numFmtId="0" fontId="4" fillId="2" borderId="5" xfId="0" applyFont="1" applyFill="1" applyBorder="1" applyAlignment="1">
      <alignment/>
    </xf>
    <xf numFmtId="40" fontId="13" fillId="0" borderId="0" xfId="0" applyNumberFormat="1" applyFont="1" applyFill="1" applyBorder="1" applyAlignment="1">
      <alignment horizontal="right"/>
    </xf>
    <xf numFmtId="39" fontId="4" fillId="2" borderId="0" xfId="0" applyNumberFormat="1" applyFont="1" applyFill="1" applyBorder="1" applyAlignment="1">
      <alignment/>
    </xf>
    <xf numFmtId="39" fontId="3" fillId="2" borderId="0" xfId="0" applyNumberFormat="1" applyFont="1" applyFill="1" applyBorder="1" applyAlignment="1">
      <alignment horizontal="center"/>
    </xf>
    <xf numFmtId="166" fontId="6" fillId="0" borderId="0" xfId="0" applyNumberFormat="1" applyFont="1" applyFill="1" applyBorder="1" applyAlignment="1">
      <alignment/>
    </xf>
    <xf numFmtId="0" fontId="7" fillId="2" borderId="1" xfId="0" applyFont="1" applyFill="1" applyBorder="1" applyAlignment="1">
      <alignment/>
    </xf>
    <xf numFmtId="39" fontId="19" fillId="2" borderId="0" xfId="0" applyNumberFormat="1" applyFont="1" applyFill="1" applyBorder="1" applyAlignment="1">
      <alignment/>
    </xf>
    <xf numFmtId="39" fontId="20" fillId="2" borderId="0" xfId="0" applyNumberFormat="1" applyFont="1" applyFill="1" applyBorder="1" applyAlignment="1">
      <alignment horizontal="center"/>
    </xf>
    <xf numFmtId="0" fontId="19" fillId="2" borderId="2" xfId="0" applyFont="1" applyFill="1" applyBorder="1" applyAlignment="1">
      <alignment/>
    </xf>
    <xf numFmtId="19" fontId="18" fillId="0" borderId="0" xfId="0" applyNumberFormat="1" applyFont="1" applyFill="1" applyBorder="1" applyAlignment="1">
      <alignment/>
    </xf>
    <xf numFmtId="0" fontId="7" fillId="2" borderId="12" xfId="0" applyFont="1" applyFill="1" applyBorder="1" applyAlignment="1">
      <alignment/>
    </xf>
    <xf numFmtId="39" fontId="19" fillId="2" borderId="9" xfId="0" applyNumberFormat="1" applyFont="1" applyFill="1" applyBorder="1" applyAlignment="1">
      <alignment/>
    </xf>
    <xf numFmtId="39" fontId="20" fillId="2" borderId="9" xfId="0" applyNumberFormat="1" applyFont="1" applyFill="1" applyBorder="1" applyAlignment="1">
      <alignment horizontal="center"/>
    </xf>
    <xf numFmtId="39" fontId="19" fillId="2" borderId="10" xfId="0" applyNumberFormat="1" applyFont="1" applyFill="1" applyBorder="1" applyAlignment="1">
      <alignment/>
    </xf>
    <xf numFmtId="19" fontId="18" fillId="0" borderId="0" xfId="0" applyNumberFormat="1" applyFont="1" applyFill="1" applyAlignment="1">
      <alignment/>
    </xf>
    <xf numFmtId="39" fontId="9" fillId="0" borderId="7" xfId="0" applyNumberFormat="1" applyFont="1" applyFill="1" applyBorder="1" applyAlignment="1">
      <alignment horizontal="center"/>
    </xf>
    <xf numFmtId="39" fontId="9" fillId="0" borderId="8" xfId="0" applyNumberFormat="1" applyFont="1" applyFill="1" applyBorder="1" applyAlignment="1">
      <alignment horizontal="center"/>
    </xf>
    <xf numFmtId="39" fontId="9" fillId="0" borderId="8" xfId="0" applyNumberFormat="1" applyFont="1" applyFill="1" applyBorder="1" applyAlignment="1">
      <alignment horizontal="center" wrapText="1"/>
    </xf>
    <xf numFmtId="39" fontId="9" fillId="0" borderId="7" xfId="0" applyNumberFormat="1" applyFont="1" applyFill="1" applyBorder="1" applyAlignment="1">
      <alignment horizontal="center" vertical="top"/>
    </xf>
    <xf numFmtId="39" fontId="9" fillId="0" borderId="8" xfId="0" applyNumberFormat="1" applyFont="1" applyFill="1" applyBorder="1" applyAlignment="1">
      <alignment horizontal="center" vertical="top"/>
    </xf>
    <xf numFmtId="0" fontId="9" fillId="0" borderId="8" xfId="0" applyFont="1" applyFill="1" applyBorder="1" applyAlignment="1">
      <alignment/>
    </xf>
    <xf numFmtId="39" fontId="0" fillId="0" borderId="7" xfId="0" applyNumberFormat="1" applyFont="1" applyFill="1" applyBorder="1" applyAlignment="1">
      <alignment horizontal="center" vertical="top"/>
    </xf>
    <xf numFmtId="39" fontId="0" fillId="0" borderId="8" xfId="0" applyNumberFormat="1" applyFont="1" applyFill="1" applyBorder="1" applyAlignment="1">
      <alignment horizontal="center" vertical="top"/>
    </xf>
    <xf numFmtId="39" fontId="0" fillId="0" borderId="8" xfId="0" applyNumberFormat="1" applyFont="1" applyFill="1" applyBorder="1" applyAlignment="1">
      <alignment horizontal="center" wrapText="1"/>
    </xf>
    <xf numFmtId="39" fontId="0" fillId="0" borderId="8" xfId="0" applyNumberFormat="1" applyFont="1" applyFill="1" applyBorder="1" applyAlignment="1" quotePrefix="1">
      <alignment horizontal="center" wrapText="1"/>
    </xf>
    <xf numFmtId="39" fontId="0" fillId="0" borderId="8" xfId="0" applyNumberFormat="1" applyFont="1" applyFill="1" applyBorder="1" applyAlignment="1">
      <alignment/>
    </xf>
    <xf numFmtId="39" fontId="0" fillId="0" borderId="7" xfId="0" applyNumberFormat="1" applyFont="1" applyFill="1" applyBorder="1" applyAlignment="1">
      <alignment/>
    </xf>
    <xf numFmtId="42" fontId="0" fillId="0" borderId="7" xfId="0" applyNumberFormat="1" applyFont="1" applyFill="1" applyBorder="1" applyAlignment="1">
      <alignment/>
    </xf>
    <xf numFmtId="42" fontId="0" fillId="0" borderId="8" xfId="0" applyNumberFormat="1" applyFont="1" applyFill="1" applyBorder="1" applyAlignment="1">
      <alignment/>
    </xf>
    <xf numFmtId="41" fontId="0" fillId="0" borderId="7" xfId="0" applyNumberFormat="1" applyFont="1" applyFill="1" applyBorder="1" applyAlignment="1">
      <alignment/>
    </xf>
    <xf numFmtId="41" fontId="0" fillId="0" borderId="8" xfId="0" applyNumberFormat="1" applyFont="1" applyFill="1" applyBorder="1" applyAlignment="1">
      <alignment/>
    </xf>
    <xf numFmtId="0" fontId="21" fillId="0" borderId="0" xfId="0" applyFont="1" applyFill="1" applyAlignment="1">
      <alignment/>
    </xf>
    <xf numFmtId="41" fontId="9" fillId="0" borderId="7" xfId="0" applyNumberFormat="1" applyFont="1" applyFill="1" applyBorder="1" applyAlignment="1">
      <alignment/>
    </xf>
    <xf numFmtId="41" fontId="9" fillId="0" borderId="8" xfId="0" applyNumberFormat="1" applyFont="1" applyFill="1" applyBorder="1" applyAlignment="1">
      <alignment/>
    </xf>
    <xf numFmtId="42" fontId="9" fillId="0" borderId="8" xfId="0" applyNumberFormat="1" applyFont="1" applyFill="1" applyBorder="1" applyAlignment="1">
      <alignment/>
    </xf>
    <xf numFmtId="39" fontId="0" fillId="0" borderId="0" xfId="0" applyNumberFormat="1" applyFont="1" applyFill="1" applyAlignment="1">
      <alignment/>
    </xf>
    <xf numFmtId="0" fontId="0" fillId="0" borderId="0" xfId="0" applyFont="1" applyFill="1" applyAlignment="1" quotePrefix="1">
      <alignment/>
    </xf>
    <xf numFmtId="39" fontId="0" fillId="0" borderId="13" xfId="0" applyNumberFormat="1" applyFont="1" applyFill="1" applyBorder="1" applyAlignment="1">
      <alignment/>
    </xf>
    <xf numFmtId="0" fontId="0" fillId="0" borderId="6" xfId="0" applyFont="1" applyFill="1" applyBorder="1" applyAlignment="1">
      <alignment/>
    </xf>
    <xf numFmtId="0" fontId="2" fillId="2" borderId="3" xfId="0" applyFont="1" applyFill="1" applyBorder="1" applyAlignment="1">
      <alignment/>
    </xf>
    <xf numFmtId="39" fontId="12" fillId="2" borderId="4" xfId="0" applyNumberFormat="1" applyFont="1" applyFill="1" applyBorder="1" applyAlignment="1">
      <alignment/>
    </xf>
    <xf numFmtId="39" fontId="7" fillId="2" borderId="4" xfId="0" applyNumberFormat="1" applyFont="1" applyFill="1" applyBorder="1" applyAlignment="1">
      <alignment horizontal="center"/>
    </xf>
    <xf numFmtId="0" fontId="12" fillId="2" borderId="5" xfId="0" applyFont="1" applyFill="1" applyBorder="1" applyAlignment="1">
      <alignment/>
    </xf>
    <xf numFmtId="39" fontId="12" fillId="2" borderId="0" xfId="0" applyNumberFormat="1" applyFont="1" applyFill="1" applyBorder="1" applyAlignment="1">
      <alignment/>
    </xf>
    <xf numFmtId="39" fontId="7" fillId="2" borderId="0" xfId="0" applyNumberFormat="1" applyFont="1" applyFill="1" applyBorder="1" applyAlignment="1">
      <alignment horizontal="center"/>
    </xf>
    <xf numFmtId="39" fontId="12" fillId="2" borderId="9" xfId="0" applyNumberFormat="1" applyFont="1" applyFill="1" applyBorder="1" applyAlignment="1">
      <alignment/>
    </xf>
    <xf numFmtId="39" fontId="7" fillId="2" borderId="9" xfId="0" applyNumberFormat="1" applyFont="1" applyFill="1" applyBorder="1" applyAlignment="1">
      <alignment horizontal="center"/>
    </xf>
    <xf numFmtId="0" fontId="0" fillId="0" borderId="15" xfId="0" applyFont="1" applyFill="1" applyBorder="1" applyAlignment="1">
      <alignment/>
    </xf>
    <xf numFmtId="39" fontId="9" fillId="0" borderId="15" xfId="0" applyNumberFormat="1" applyFont="1" applyFill="1" applyBorder="1" applyAlignment="1">
      <alignment horizontal="center" wrapText="1"/>
    </xf>
    <xf numFmtId="39" fontId="9" fillId="0" borderId="15" xfId="0" applyNumberFormat="1" applyFont="1" applyFill="1" applyBorder="1" applyAlignment="1">
      <alignment horizontal="center"/>
    </xf>
    <xf numFmtId="0" fontId="9" fillId="0" borderId="8" xfId="0" applyFont="1" applyFill="1" applyBorder="1" applyAlignment="1">
      <alignment horizontal="center" wrapText="1"/>
    </xf>
    <xf numFmtId="39" fontId="0" fillId="0" borderId="8" xfId="0" applyNumberFormat="1" applyFont="1" applyFill="1" applyBorder="1" applyAlignment="1">
      <alignment horizontal="center"/>
    </xf>
    <xf numFmtId="42" fontId="0" fillId="0" borderId="13" xfId="0" applyNumberFormat="1" applyFont="1" applyFill="1" applyBorder="1" applyAlignment="1">
      <alignment/>
    </xf>
    <xf numFmtId="0" fontId="9" fillId="0" borderId="8" xfId="0" applyFont="1" applyFill="1" applyBorder="1" applyAlignment="1">
      <alignment horizontal="left"/>
    </xf>
    <xf numFmtId="41" fontId="9" fillId="0" borderId="8" xfId="0" applyNumberFormat="1" applyFont="1" applyFill="1" applyBorder="1" applyAlignment="1">
      <alignment horizontal="right"/>
    </xf>
    <xf numFmtId="39" fontId="9" fillId="0" borderId="8" xfId="0" applyNumberFormat="1" applyFont="1" applyFill="1" applyBorder="1" applyAlignment="1">
      <alignment/>
    </xf>
    <xf numFmtId="0" fontId="9" fillId="0" borderId="8" xfId="0" applyFont="1" applyFill="1" applyBorder="1" applyAlignment="1">
      <alignment/>
    </xf>
    <xf numFmtId="0" fontId="12" fillId="2" borderId="4" xfId="0" applyFont="1" applyFill="1" applyBorder="1" applyAlignment="1">
      <alignment/>
    </xf>
    <xf numFmtId="0" fontId="12" fillId="2" borderId="0" xfId="0" applyFont="1" applyFill="1" applyBorder="1" applyAlignment="1">
      <alignment/>
    </xf>
    <xf numFmtId="0" fontId="12" fillId="2" borderId="9" xfId="0" applyFont="1" applyFill="1" applyBorder="1" applyAlignment="1">
      <alignment/>
    </xf>
    <xf numFmtId="41" fontId="9" fillId="0" borderId="6" xfId="0" applyNumberFormat="1" applyFont="1" applyFill="1" applyBorder="1" applyAlignment="1">
      <alignment/>
    </xf>
    <xf numFmtId="0" fontId="9" fillId="0" borderId="0" xfId="0" applyFont="1" applyFill="1" applyBorder="1" applyAlignment="1">
      <alignment horizontal="right"/>
    </xf>
    <xf numFmtId="0" fontId="0" fillId="0" borderId="0" xfId="0" applyFont="1" applyFill="1" applyBorder="1" applyAlignment="1">
      <alignment/>
    </xf>
    <xf numFmtId="0" fontId="9" fillId="0" borderId="0" xfId="0" applyFont="1" applyFill="1" applyBorder="1" applyAlignment="1">
      <alignment/>
    </xf>
    <xf numFmtId="167" fontId="0" fillId="0" borderId="0" xfId="0" applyNumberFormat="1" applyFont="1" applyFill="1" applyBorder="1" applyAlignment="1">
      <alignment/>
    </xf>
    <xf numFmtId="18" fontId="0" fillId="0" borderId="0" xfId="0" applyNumberFormat="1" applyFont="1" applyFill="1" applyBorder="1" applyAlignment="1">
      <alignment/>
    </xf>
    <xf numFmtId="0" fontId="9" fillId="0" borderId="13" xfId="0" applyFont="1" applyFill="1" applyBorder="1" applyAlignment="1">
      <alignment/>
    </xf>
    <xf numFmtId="0" fontId="0" fillId="0" borderId="0" xfId="0" applyFont="1" applyFill="1" applyBorder="1" applyAlignment="1">
      <alignment horizontal="right"/>
    </xf>
    <xf numFmtId="39" fontId="0" fillId="0" borderId="0" xfId="0" applyNumberFormat="1" applyFont="1" applyFill="1" applyBorder="1" applyAlignment="1">
      <alignment/>
    </xf>
    <xf numFmtId="42" fontId="9" fillId="0" borderId="6" xfId="0" applyNumberFormat="1" applyFont="1" applyFill="1" applyBorder="1" applyAlignment="1">
      <alignment/>
    </xf>
    <xf numFmtId="0" fontId="9" fillId="0" borderId="5" xfId="0" applyFont="1" applyFill="1" applyBorder="1" applyAlignment="1">
      <alignment/>
    </xf>
    <xf numFmtId="0" fontId="0" fillId="0" borderId="8" xfId="0" applyFill="1" applyBorder="1" applyAlignment="1">
      <alignment/>
    </xf>
    <xf numFmtId="0" fontId="0" fillId="0" borderId="3" xfId="0" applyFill="1" applyBorder="1" applyAlignment="1">
      <alignment/>
    </xf>
    <xf numFmtId="0" fontId="0" fillId="0" borderId="4" xfId="0" applyFill="1" applyBorder="1" applyAlignment="1">
      <alignment/>
    </xf>
    <xf numFmtId="39" fontId="0" fillId="0" borderId="3" xfId="0" applyNumberFormat="1" applyFill="1" applyBorder="1" applyAlignment="1">
      <alignment/>
    </xf>
    <xf numFmtId="39" fontId="0" fillId="0" borderId="13" xfId="0" applyNumberFormat="1" applyFill="1" applyBorder="1" applyAlignment="1">
      <alignment/>
    </xf>
    <xf numFmtId="39" fontId="0" fillId="0" borderId="5" xfId="0" applyNumberFormat="1" applyFill="1" applyBorder="1" applyAlignment="1">
      <alignment/>
    </xf>
    <xf numFmtId="0" fontId="6" fillId="0" borderId="6" xfId="0" applyFont="1" applyFill="1" applyBorder="1" applyAlignment="1">
      <alignment/>
    </xf>
    <xf numFmtId="0" fontId="3" fillId="2" borderId="4" xfId="0" applyFont="1" applyFill="1" applyBorder="1" applyAlignment="1">
      <alignment/>
    </xf>
    <xf numFmtId="39" fontId="4" fillId="2" borderId="4" xfId="0" applyNumberFormat="1" applyFont="1" applyFill="1" applyBorder="1" applyAlignment="1">
      <alignment/>
    </xf>
    <xf numFmtId="39" fontId="3" fillId="2" borderId="4" xfId="0" applyNumberFormat="1" applyFont="1" applyFill="1" applyBorder="1" applyAlignment="1">
      <alignment horizontal="center"/>
    </xf>
    <xf numFmtId="39" fontId="4" fillId="2" borderId="4" xfId="0" applyNumberFormat="1" applyFont="1" applyFill="1" applyBorder="1" applyAlignment="1">
      <alignment horizontal="left"/>
    </xf>
    <xf numFmtId="40" fontId="3" fillId="2" borderId="5" xfId="0" applyNumberFormat="1" applyFont="1" applyFill="1" applyBorder="1" applyAlignment="1">
      <alignment horizontal="right"/>
    </xf>
    <xf numFmtId="0" fontId="6" fillId="0" borderId="7" xfId="0" applyFont="1" applyFill="1" applyBorder="1" applyAlignment="1">
      <alignment/>
    </xf>
    <xf numFmtId="0" fontId="6" fillId="0" borderId="8" xfId="0" applyFont="1" applyFill="1" applyBorder="1" applyAlignment="1">
      <alignment/>
    </xf>
    <xf numFmtId="0" fontId="0" fillId="0" borderId="6" xfId="0" applyFill="1" applyBorder="1" applyAlignment="1">
      <alignment/>
    </xf>
    <xf numFmtId="0" fontId="7" fillId="2" borderId="0" xfId="0" applyFont="1" applyFill="1" applyBorder="1" applyAlignment="1">
      <alignment/>
    </xf>
    <xf numFmtId="39" fontId="12" fillId="2" borderId="0" xfId="0" applyNumberFormat="1" applyFont="1" applyFill="1" applyBorder="1" applyAlignment="1">
      <alignment horizontal="left"/>
    </xf>
    <xf numFmtId="166" fontId="12" fillId="2" borderId="2" xfId="0" applyNumberFormat="1" applyFont="1" applyFill="1" applyBorder="1" applyAlignment="1">
      <alignment/>
    </xf>
    <xf numFmtId="0" fontId="0" fillId="0" borderId="7" xfId="0" applyFill="1" applyBorder="1" applyAlignment="1">
      <alignment/>
    </xf>
    <xf numFmtId="19" fontId="12" fillId="2" borderId="2" xfId="0" applyNumberFormat="1" applyFont="1" applyFill="1" applyBorder="1" applyAlignment="1">
      <alignment/>
    </xf>
    <xf numFmtId="39" fontId="12" fillId="2" borderId="2" xfId="0" applyNumberFormat="1" applyFont="1" applyFill="1" applyBorder="1" applyAlignment="1">
      <alignment/>
    </xf>
    <xf numFmtId="19" fontId="0" fillId="0" borderId="7" xfId="0" applyNumberFormat="1" applyFill="1" applyBorder="1" applyAlignment="1">
      <alignment/>
    </xf>
    <xf numFmtId="0" fontId="0" fillId="0" borderId="8" xfId="0" applyFill="1" applyBorder="1" applyAlignment="1">
      <alignment wrapText="1"/>
    </xf>
    <xf numFmtId="0" fontId="0" fillId="0" borderId="6" xfId="0" applyFill="1" applyBorder="1" applyAlignment="1">
      <alignment wrapText="1"/>
    </xf>
    <xf numFmtId="0" fontId="0" fillId="0" borderId="11" xfId="0" applyFill="1" applyBorder="1" applyAlignment="1">
      <alignment wrapText="1"/>
    </xf>
    <xf numFmtId="39" fontId="9" fillId="0" borderId="6" xfId="0" applyNumberFormat="1" applyFont="1" applyFill="1" applyBorder="1" applyAlignment="1">
      <alignment horizontal="center" wrapText="1"/>
    </xf>
    <xf numFmtId="39" fontId="9" fillId="0" borderId="7" xfId="0" applyNumberFormat="1" applyFont="1" applyFill="1" applyBorder="1" applyAlignment="1">
      <alignment horizontal="center" wrapText="1"/>
    </xf>
    <xf numFmtId="0" fontId="9" fillId="0" borderId="6" xfId="0" applyFont="1" applyFill="1" applyBorder="1" applyAlignment="1">
      <alignment/>
    </xf>
    <xf numFmtId="0" fontId="9" fillId="0" borderId="11" xfId="0" applyFont="1" applyFill="1" applyBorder="1" applyAlignment="1">
      <alignment/>
    </xf>
    <xf numFmtId="0" fontId="0" fillId="0" borderId="11" xfId="0" applyFill="1" applyBorder="1" applyAlignment="1">
      <alignment/>
    </xf>
    <xf numFmtId="39" fontId="0" fillId="0" borderId="6" xfId="0" applyNumberFormat="1" applyFill="1" applyBorder="1" applyAlignment="1">
      <alignment horizontal="left"/>
    </xf>
    <xf numFmtId="39" fontId="0" fillId="0" borderId="8" xfId="0" applyNumberFormat="1" applyFill="1" applyBorder="1" applyAlignment="1">
      <alignment/>
    </xf>
    <xf numFmtId="39" fontId="0" fillId="0" borderId="7" xfId="0" applyNumberFormat="1" applyFill="1" applyBorder="1" applyAlignment="1">
      <alignment/>
    </xf>
    <xf numFmtId="42" fontId="0" fillId="0" borderId="3" xfId="0" applyNumberFormat="1" applyFill="1" applyBorder="1" applyAlignment="1">
      <alignment/>
    </xf>
    <xf numFmtId="42" fontId="0" fillId="0" borderId="13" xfId="0" applyNumberFormat="1" applyFill="1" applyBorder="1" applyAlignment="1">
      <alignment/>
    </xf>
    <xf numFmtId="42" fontId="0" fillId="0" borderId="5" xfId="0" applyNumberFormat="1" applyFill="1" applyBorder="1" applyAlignment="1">
      <alignment/>
    </xf>
    <xf numFmtId="41" fontId="0" fillId="0" borderId="3" xfId="0" applyNumberFormat="1" applyFill="1" applyBorder="1" applyAlignment="1">
      <alignment/>
    </xf>
    <xf numFmtId="41" fontId="0" fillId="0" borderId="13" xfId="0" applyNumberFormat="1" applyFill="1" applyBorder="1" applyAlignment="1">
      <alignment/>
    </xf>
    <xf numFmtId="41" fontId="0" fillId="0" borderId="5" xfId="0" applyNumberFormat="1" applyFill="1" applyBorder="1" applyAlignment="1">
      <alignment/>
    </xf>
    <xf numFmtId="0" fontId="9" fillId="0" borderId="11" xfId="0" applyFont="1" applyFill="1" applyBorder="1" applyAlignment="1">
      <alignment horizontal="left" indent="1"/>
    </xf>
    <xf numFmtId="41" fontId="0" fillId="0" borderId="6" xfId="0" applyNumberFormat="1" applyFill="1" applyBorder="1" applyAlignment="1">
      <alignment/>
    </xf>
    <xf numFmtId="41" fontId="0" fillId="0" borderId="8" xfId="0" applyNumberFormat="1" applyFill="1" applyBorder="1" applyAlignment="1">
      <alignment/>
    </xf>
    <xf numFmtId="41" fontId="0" fillId="0" borderId="7" xfId="0" applyNumberFormat="1" applyFill="1" applyBorder="1" applyAlignment="1">
      <alignment/>
    </xf>
    <xf numFmtId="39" fontId="0" fillId="0" borderId="6" xfId="0" applyNumberFormat="1" applyFill="1" applyBorder="1" applyAlignment="1">
      <alignment/>
    </xf>
    <xf numFmtId="42" fontId="9" fillId="0" borderId="7" xfId="0" applyNumberFormat="1"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6" fillId="0" borderId="1" xfId="0" applyFont="1" applyFill="1" applyBorder="1" applyAlignment="1">
      <alignment/>
    </xf>
    <xf numFmtId="0" fontId="6" fillId="0" borderId="0" xfId="0" applyFont="1" applyFill="1" applyBorder="1" applyAlignment="1">
      <alignment/>
    </xf>
    <xf numFmtId="0" fontId="0" fillId="0" borderId="1" xfId="0" applyFill="1" applyBorder="1" applyAlignment="1">
      <alignment/>
    </xf>
    <xf numFmtId="0" fontId="0" fillId="0" borderId="0" xfId="0" applyFill="1" applyBorder="1" applyAlignment="1">
      <alignment/>
    </xf>
    <xf numFmtId="0" fontId="0" fillId="0" borderId="1" xfId="0" applyFill="1" applyBorder="1" applyAlignment="1">
      <alignment wrapText="1"/>
    </xf>
    <xf numFmtId="0" fontId="0" fillId="0" borderId="0" xfId="0" applyFill="1" applyBorder="1" applyAlignment="1">
      <alignment wrapText="1"/>
    </xf>
    <xf numFmtId="0" fontId="9" fillId="0" borderId="1" xfId="0" applyFont="1" applyFill="1" applyBorder="1" applyAlignment="1">
      <alignment/>
    </xf>
    <xf numFmtId="0" fontId="0" fillId="0" borderId="10" xfId="0" applyFill="1" applyBorder="1" applyAlignment="1">
      <alignment/>
    </xf>
    <xf numFmtId="39" fontId="0" fillId="0" borderId="0" xfId="0" applyNumberFormat="1" applyFill="1" applyBorder="1" applyAlignment="1">
      <alignment/>
    </xf>
    <xf numFmtId="0" fontId="0" fillId="0" borderId="12" xfId="0" applyFill="1" applyBorder="1" applyAlignment="1">
      <alignment/>
    </xf>
    <xf numFmtId="0" fontId="0" fillId="0" borderId="9" xfId="0" applyFill="1" applyBorder="1" applyAlignment="1">
      <alignment/>
    </xf>
    <xf numFmtId="0" fontId="0" fillId="0" borderId="5" xfId="0" applyFill="1" applyBorder="1" applyAlignment="1">
      <alignment/>
    </xf>
    <xf numFmtId="0" fontId="14" fillId="0" borderId="8" xfId="0" applyFont="1" applyFill="1" applyBorder="1" applyAlignment="1">
      <alignment/>
    </xf>
    <xf numFmtId="0" fontId="2" fillId="2" borderId="4" xfId="0" applyFont="1" applyFill="1" applyBorder="1" applyAlignment="1">
      <alignment/>
    </xf>
    <xf numFmtId="0" fontId="15" fillId="2" borderId="4" xfId="0" applyFont="1" applyFill="1" applyBorder="1" applyAlignment="1">
      <alignment/>
    </xf>
    <xf numFmtId="39" fontId="15" fillId="2" borderId="3" xfId="0" applyNumberFormat="1" applyFont="1" applyFill="1" applyBorder="1" applyAlignment="1">
      <alignment/>
    </xf>
    <xf numFmtId="39" fontId="15" fillId="2" borderId="4" xfId="0" applyNumberFormat="1" applyFont="1" applyFill="1" applyBorder="1" applyAlignment="1">
      <alignment/>
    </xf>
    <xf numFmtId="39" fontId="2" fillId="2" borderId="4" xfId="0" applyNumberFormat="1" applyFont="1" applyFill="1" applyBorder="1" applyAlignment="1">
      <alignment horizontal="center"/>
    </xf>
    <xf numFmtId="39" fontId="15" fillId="2" borderId="4" xfId="0" applyNumberFormat="1" applyFont="1" applyFill="1" applyBorder="1" applyAlignment="1">
      <alignment horizontal="left"/>
    </xf>
    <xf numFmtId="40" fontId="2" fillId="2" borderId="5" xfId="0" applyNumberFormat="1" applyFont="1" applyFill="1" applyBorder="1" applyAlignment="1">
      <alignment horizontal="right"/>
    </xf>
    <xf numFmtId="0" fontId="14" fillId="0" borderId="0" xfId="0" applyFont="1" applyFill="1" applyBorder="1" applyAlignment="1">
      <alignment/>
    </xf>
    <xf numFmtId="0" fontId="14" fillId="0" borderId="7" xfId="0" applyFont="1" applyFill="1" applyBorder="1" applyAlignment="1">
      <alignment/>
    </xf>
    <xf numFmtId="0" fontId="3" fillId="2" borderId="0" xfId="0" applyFont="1" applyFill="1" applyBorder="1" applyAlignment="1">
      <alignment/>
    </xf>
    <xf numFmtId="0" fontId="4" fillId="2" borderId="0" xfId="0" applyFont="1" applyFill="1" applyBorder="1" applyAlignment="1">
      <alignment/>
    </xf>
    <xf numFmtId="39" fontId="4" fillId="2" borderId="1" xfId="0" applyNumberFormat="1" applyFont="1" applyFill="1" applyBorder="1" applyAlignment="1">
      <alignment/>
    </xf>
    <xf numFmtId="39" fontId="4" fillId="2" borderId="0" xfId="0" applyNumberFormat="1" applyFont="1" applyFill="1" applyBorder="1" applyAlignment="1">
      <alignment horizontal="left"/>
    </xf>
    <xf numFmtId="166" fontId="4" fillId="2" borderId="2" xfId="0" applyNumberFormat="1" applyFont="1" applyFill="1" applyBorder="1" applyAlignment="1">
      <alignment/>
    </xf>
    <xf numFmtId="39" fontId="12" fillId="2" borderId="1" xfId="0" applyNumberFormat="1" applyFont="1" applyFill="1" applyBorder="1" applyAlignment="1">
      <alignment/>
    </xf>
    <xf numFmtId="0" fontId="7" fillId="2" borderId="9" xfId="0" applyFont="1" applyFill="1" applyBorder="1" applyAlignment="1">
      <alignment/>
    </xf>
    <xf numFmtId="39" fontId="12" fillId="2" borderId="12" xfId="0" applyNumberFormat="1" applyFont="1" applyFill="1" applyBorder="1" applyAlignment="1">
      <alignment/>
    </xf>
    <xf numFmtId="39" fontId="12" fillId="2" borderId="10" xfId="0" applyNumberFormat="1" applyFont="1" applyFill="1" applyBorder="1" applyAlignment="1">
      <alignment/>
    </xf>
    <xf numFmtId="19" fontId="0" fillId="0" borderId="0" xfId="0" applyNumberFormat="1" applyFill="1" applyBorder="1" applyAlignment="1">
      <alignment/>
    </xf>
    <xf numFmtId="0" fontId="0" fillId="0" borderId="7" xfId="0" applyFill="1" applyBorder="1" applyAlignment="1">
      <alignment wrapText="1"/>
    </xf>
    <xf numFmtId="0" fontId="0" fillId="0" borderId="8" xfId="0" applyFill="1" applyBorder="1" applyAlignment="1">
      <alignment horizontal="left"/>
    </xf>
    <xf numFmtId="0" fontId="9" fillId="0" borderId="6" xfId="0" applyFont="1" applyFill="1" applyBorder="1" applyAlignment="1">
      <alignment horizontal="left"/>
    </xf>
    <xf numFmtId="0" fontId="9" fillId="0" borderId="11" xfId="0" applyFont="1" applyFill="1" applyBorder="1" applyAlignment="1">
      <alignment horizontal="left"/>
    </xf>
    <xf numFmtId="0" fontId="0" fillId="0" borderId="11" xfId="0" applyFill="1" applyBorder="1" applyAlignment="1">
      <alignment horizontal="left"/>
    </xf>
    <xf numFmtId="0" fontId="0" fillId="0" borderId="7" xfId="0" applyFill="1" applyBorder="1" applyAlignment="1">
      <alignment horizontal="left"/>
    </xf>
    <xf numFmtId="39" fontId="0" fillId="0" borderId="8" xfId="0" applyNumberFormat="1" applyFill="1" applyBorder="1" applyAlignment="1">
      <alignment horizontal="left"/>
    </xf>
    <xf numFmtId="39" fontId="0" fillId="0" borderId="7" xfId="0" applyNumberFormat="1" applyFill="1" applyBorder="1" applyAlignment="1">
      <alignment horizontal="left"/>
    </xf>
    <xf numFmtId="0" fontId="0" fillId="0" borderId="0" xfId="0" applyFill="1" applyBorder="1" applyAlignment="1">
      <alignment horizontal="left"/>
    </xf>
    <xf numFmtId="42" fontId="0" fillId="0" borderId="7" xfId="0" applyNumberFormat="1" applyFill="1" applyBorder="1" applyAlignment="1">
      <alignment/>
    </xf>
    <xf numFmtId="0" fontId="9" fillId="0" borderId="7" xfId="0" applyFont="1" applyFill="1" applyBorder="1" applyAlignment="1">
      <alignment horizontal="left" indent="1"/>
    </xf>
    <xf numFmtId="0" fontId="0" fillId="0" borderId="11" xfId="0" applyFill="1" applyBorder="1" applyAlignment="1">
      <alignment/>
    </xf>
    <xf numFmtId="0" fontId="0" fillId="0" borderId="7" xfId="0" applyFill="1" applyBorder="1" applyAlignment="1">
      <alignment/>
    </xf>
    <xf numFmtId="0" fontId="0" fillId="0" borderId="7" xfId="0" applyFont="1" applyFill="1" applyBorder="1" applyAlignment="1">
      <alignment/>
    </xf>
    <xf numFmtId="41" fontId="9" fillId="0" borderId="7" xfId="0" applyNumberFormat="1" applyFont="1" applyFill="1" applyBorder="1" applyAlignment="1">
      <alignment horizontal="right"/>
    </xf>
    <xf numFmtId="41" fontId="0" fillId="0" borderId="8" xfId="0" applyNumberFormat="1" applyFill="1" applyBorder="1" applyAlignment="1">
      <alignment horizontal="left"/>
    </xf>
    <xf numFmtId="0" fontId="9" fillId="0" borderId="7" xfId="0" applyFont="1" applyFill="1" applyBorder="1" applyAlignment="1">
      <alignment/>
    </xf>
    <xf numFmtId="0" fontId="14" fillId="0" borderId="1" xfId="0" applyFont="1" applyFill="1" applyBorder="1" applyAlignment="1">
      <alignment/>
    </xf>
    <xf numFmtId="0" fontId="0" fillId="0" borderId="1" xfId="0" applyFill="1" applyBorder="1" applyAlignment="1">
      <alignment horizontal="left"/>
    </xf>
    <xf numFmtId="39" fontId="0" fillId="0" borderId="4" xfId="0" applyNumberFormat="1" applyFill="1" applyBorder="1" applyAlignment="1">
      <alignment/>
    </xf>
    <xf numFmtId="0" fontId="1" fillId="0" borderId="3" xfId="0" applyFont="1" applyFill="1" applyBorder="1" applyAlignment="1">
      <alignment/>
    </xf>
    <xf numFmtId="0" fontId="1" fillId="0" borderId="4" xfId="0" applyFont="1" applyFill="1" applyBorder="1" applyAlignment="1">
      <alignment/>
    </xf>
    <xf numFmtId="39" fontId="1" fillId="0" borderId="4" xfId="0" applyNumberFormat="1" applyFont="1" applyFill="1" applyBorder="1" applyAlignment="1">
      <alignment/>
    </xf>
    <xf numFmtId="39" fontId="1" fillId="0" borderId="5" xfId="0" applyNumberFormat="1" applyFont="1" applyFill="1" applyBorder="1" applyAlignment="1">
      <alignment/>
    </xf>
    <xf numFmtId="0" fontId="0" fillId="0" borderId="0" xfId="0" applyFill="1" applyAlignment="1">
      <alignment/>
    </xf>
    <xf numFmtId="0" fontId="13" fillId="0" borderId="1" xfId="0" applyFont="1" applyFill="1" applyBorder="1" applyAlignment="1">
      <alignment/>
    </xf>
    <xf numFmtId="0" fontId="4" fillId="2" borderId="4" xfId="0" applyFont="1" applyFill="1" applyBorder="1" applyAlignment="1">
      <alignment horizontal="center"/>
    </xf>
    <xf numFmtId="39" fontId="3" fillId="2" borderId="4" xfId="0" applyNumberFormat="1" applyFont="1" applyFill="1" applyBorder="1" applyAlignment="1">
      <alignment/>
    </xf>
    <xf numFmtId="39" fontId="3" fillId="2" borderId="5" xfId="0" applyNumberFormat="1" applyFont="1" applyFill="1" applyBorder="1" applyAlignment="1">
      <alignment horizontal="right"/>
    </xf>
    <xf numFmtId="0" fontId="13" fillId="0" borderId="0" xfId="0" applyFont="1" applyFill="1" applyBorder="1" applyAlignment="1">
      <alignment/>
    </xf>
    <xf numFmtId="0" fontId="4" fillId="2" borderId="0" xfId="0" applyFont="1" applyFill="1" applyBorder="1" applyAlignment="1">
      <alignment horizontal="center"/>
    </xf>
    <xf numFmtId="39" fontId="3" fillId="2" borderId="0" xfId="0" applyNumberFormat="1" applyFont="1" applyFill="1" applyBorder="1" applyAlignment="1">
      <alignment/>
    </xf>
    <xf numFmtId="0" fontId="10" fillId="0" borderId="1" xfId="0" applyFont="1" applyFill="1" applyBorder="1" applyAlignment="1">
      <alignment/>
    </xf>
    <xf numFmtId="0" fontId="8" fillId="2" borderId="0" xfId="0" applyFont="1" applyFill="1" applyBorder="1" applyAlignment="1">
      <alignment/>
    </xf>
    <xf numFmtId="39" fontId="8" fillId="2" borderId="0" xfId="0" applyNumberFormat="1" applyFont="1" applyFill="1" applyBorder="1" applyAlignment="1">
      <alignment/>
    </xf>
    <xf numFmtId="39" fontId="7" fillId="2" borderId="0" xfId="0" applyNumberFormat="1" applyFont="1" applyFill="1" applyBorder="1" applyAlignment="1">
      <alignment/>
    </xf>
    <xf numFmtId="0" fontId="1" fillId="0" borderId="12" xfId="0" applyFont="1" applyFill="1" applyBorder="1" applyAlignment="1">
      <alignment/>
    </xf>
    <xf numFmtId="0" fontId="5" fillId="2" borderId="9" xfId="0" applyFont="1" applyFill="1" applyBorder="1" applyAlignment="1">
      <alignment/>
    </xf>
    <xf numFmtId="39" fontId="5" fillId="2" borderId="9" xfId="0" applyNumberFormat="1" applyFont="1" applyFill="1" applyBorder="1" applyAlignment="1">
      <alignment/>
    </xf>
    <xf numFmtId="39" fontId="8" fillId="2" borderId="9" xfId="0" applyNumberFormat="1" applyFont="1" applyFill="1" applyBorder="1" applyAlignment="1">
      <alignment/>
    </xf>
    <xf numFmtId="39" fontId="5" fillId="2" borderId="10" xfId="0" applyNumberFormat="1" applyFont="1" applyFill="1" applyBorder="1" applyAlignment="1">
      <alignment/>
    </xf>
    <xf numFmtId="0" fontId="1" fillId="0" borderId="0" xfId="0" applyFont="1" applyFill="1" applyAlignment="1">
      <alignment/>
    </xf>
    <xf numFmtId="0" fontId="1" fillId="0" borderId="1" xfId="0" applyFont="1" applyFill="1" applyBorder="1" applyAlignment="1">
      <alignment/>
    </xf>
    <xf numFmtId="0" fontId="0" fillId="0" borderId="2" xfId="0" applyFont="1" applyFill="1" applyBorder="1" applyAlignment="1">
      <alignment/>
    </xf>
    <xf numFmtId="0" fontId="9" fillId="0" borderId="14" xfId="0" applyFont="1" applyFill="1" applyBorder="1" applyAlignment="1">
      <alignment horizontal="center"/>
    </xf>
    <xf numFmtId="39" fontId="9" fillId="0" borderId="14" xfId="0" applyNumberFormat="1" applyFont="1" applyFill="1" applyBorder="1" applyAlignment="1">
      <alignment horizontal="center" wrapText="1"/>
    </xf>
    <xf numFmtId="39" fontId="9" fillId="0" borderId="14" xfId="0" applyNumberFormat="1" applyFont="1" applyFill="1" applyBorder="1" applyAlignment="1">
      <alignment horizontal="center"/>
    </xf>
    <xf numFmtId="39" fontId="0" fillId="0" borderId="14" xfId="0" applyNumberFormat="1" applyFont="1" applyFill="1" applyBorder="1" applyAlignment="1">
      <alignment/>
    </xf>
    <xf numFmtId="4" fontId="10" fillId="0" borderId="0" xfId="0" applyNumberFormat="1" applyFont="1" applyFill="1" applyAlignment="1">
      <alignment horizontal="center"/>
    </xf>
    <xf numFmtId="0" fontId="1" fillId="0" borderId="18" xfId="0" applyNumberFormat="1" applyFont="1" applyFill="1" applyBorder="1" applyAlignment="1">
      <alignment/>
    </xf>
    <xf numFmtId="0" fontId="1" fillId="0" borderId="1" xfId="0" applyNumberFormat="1" applyFont="1" applyFill="1" applyBorder="1" applyAlignment="1">
      <alignment/>
    </xf>
    <xf numFmtId="0" fontId="9" fillId="0" borderId="10" xfId="0" applyNumberFormat="1" applyFont="1" applyFill="1" applyBorder="1" applyAlignment="1">
      <alignment/>
    </xf>
    <xf numFmtId="0" fontId="9" fillId="0" borderId="15" xfId="0" applyNumberFormat="1" applyFont="1" applyFill="1" applyBorder="1" applyAlignment="1">
      <alignment horizontal="center"/>
    </xf>
    <xf numFmtId="168" fontId="9" fillId="0" borderId="15" xfId="0" applyNumberFormat="1" applyFont="1" applyFill="1" applyBorder="1" applyAlignment="1">
      <alignment horizontal="center"/>
    </xf>
    <xf numFmtId="0" fontId="0" fillId="0" borderId="0" xfId="0" applyNumberFormat="1" applyFill="1" applyAlignment="1">
      <alignment/>
    </xf>
    <xf numFmtId="0" fontId="10" fillId="0" borderId="0" xfId="0" applyNumberFormat="1" applyFont="1" applyFill="1" applyBorder="1" applyAlignment="1">
      <alignment horizontal="center"/>
    </xf>
    <xf numFmtId="0" fontId="9" fillId="0" borderId="8" xfId="0" applyFont="1" applyBorder="1" applyAlignment="1">
      <alignment/>
    </xf>
    <xf numFmtId="0" fontId="22" fillId="0" borderId="0" xfId="0" applyFont="1" applyAlignment="1">
      <alignment/>
    </xf>
    <xf numFmtId="0" fontId="10" fillId="0" borderId="0" xfId="0" applyFont="1" applyFill="1" applyAlignment="1">
      <alignment/>
    </xf>
    <xf numFmtId="0" fontId="10" fillId="0" borderId="12" xfId="0" applyFont="1" applyBorder="1" applyAlignment="1">
      <alignment/>
    </xf>
    <xf numFmtId="0" fontId="9" fillId="0" borderId="7" xfId="0" applyFont="1" applyBorder="1" applyAlignment="1">
      <alignment/>
    </xf>
    <xf numFmtId="0" fontId="9" fillId="0" borderId="10" xfId="0" applyFont="1" applyBorder="1" applyAlignment="1">
      <alignment/>
    </xf>
    <xf numFmtId="0" fontId="9" fillId="0" borderId="15" xfId="0" applyFont="1" applyBorder="1" applyAlignment="1">
      <alignment/>
    </xf>
    <xf numFmtId="0" fontId="1" fillId="0" borderId="1" xfId="0" applyFont="1" applyBorder="1" applyAlignment="1">
      <alignment/>
    </xf>
    <xf numFmtId="0" fontId="0" fillId="0" borderId="7" xfId="0" applyFont="1" applyBorder="1" applyAlignment="1">
      <alignment/>
    </xf>
    <xf numFmtId="0" fontId="1" fillId="0" borderId="3" xfId="0" applyFont="1" applyBorder="1" applyAlignment="1">
      <alignment/>
    </xf>
    <xf numFmtId="0" fontId="0" fillId="0" borderId="10" xfId="0" applyFont="1" applyBorder="1" applyAlignment="1">
      <alignment/>
    </xf>
    <xf numFmtId="0" fontId="1" fillId="0" borderId="6" xfId="0" applyFont="1" applyBorder="1" applyAlignment="1">
      <alignment/>
    </xf>
    <xf numFmtId="0" fontId="10" fillId="0" borderId="1" xfId="0" applyFont="1" applyBorder="1" applyAlignment="1">
      <alignment/>
    </xf>
    <xf numFmtId="41" fontId="9" fillId="0" borderId="8" xfId="0" applyNumberFormat="1" applyFont="1" applyFill="1" applyBorder="1" applyAlignment="1">
      <alignment/>
    </xf>
    <xf numFmtId="0" fontId="1" fillId="0" borderId="12" xfId="0" applyFont="1" applyBorder="1" applyAlignment="1">
      <alignment/>
    </xf>
    <xf numFmtId="39" fontId="1" fillId="0" borderId="0" xfId="0" applyNumberFormat="1" applyFont="1" applyFill="1" applyAlignment="1">
      <alignment/>
    </xf>
    <xf numFmtId="164" fontId="14" fillId="0" borderId="1" xfId="15" applyNumberFormat="1" applyFont="1" applyFill="1" applyBorder="1" applyAlignment="1">
      <alignment/>
    </xf>
    <xf numFmtId="164" fontId="2" fillId="2" borderId="5" xfId="15" applyNumberFormat="1" applyFont="1" applyFill="1" applyBorder="1" applyAlignment="1">
      <alignment/>
    </xf>
    <xf numFmtId="164" fontId="6" fillId="0" borderId="1" xfId="15" applyNumberFormat="1" applyFont="1" applyFill="1" applyBorder="1" applyAlignment="1">
      <alignment/>
    </xf>
    <xf numFmtId="164" fontId="3" fillId="2" borderId="2" xfId="15" applyNumberFormat="1" applyFont="1" applyFill="1" applyBorder="1" applyAlignment="1">
      <alignment/>
    </xf>
    <xf numFmtId="0" fontId="7" fillId="2" borderId="2" xfId="0" applyFont="1" applyFill="1" applyBorder="1" applyAlignment="1">
      <alignment horizontal="left"/>
    </xf>
    <xf numFmtId="164" fontId="9" fillId="2" borderId="3" xfId="15" applyNumberFormat="1" applyFont="1" applyFill="1" applyBorder="1" applyAlignment="1">
      <alignment/>
    </xf>
    <xf numFmtId="164" fontId="9" fillId="2" borderId="5" xfId="15" applyNumberFormat="1" applyFont="1" applyFill="1" applyBorder="1" applyAlignment="1">
      <alignment/>
    </xf>
    <xf numFmtId="164" fontId="9" fillId="2" borderId="13" xfId="15" applyNumberFormat="1" applyFont="1" applyFill="1" applyBorder="1" applyAlignment="1">
      <alignment horizontal="center"/>
    </xf>
    <xf numFmtId="164" fontId="9" fillId="0" borderId="15" xfId="15" applyNumberFormat="1" applyFont="1" applyFill="1" applyBorder="1" applyAlignment="1" quotePrefix="1">
      <alignment horizontal="center"/>
    </xf>
    <xf numFmtId="49" fontId="9" fillId="0" borderId="15" xfId="15" applyNumberFormat="1" applyFont="1" applyFill="1" applyBorder="1" applyAlignment="1">
      <alignment horizontal="center"/>
    </xf>
    <xf numFmtId="164" fontId="0" fillId="0" borderId="3" xfId="15" applyNumberFormat="1" applyFont="1" applyFill="1" applyBorder="1" applyAlignment="1">
      <alignment/>
    </xf>
    <xf numFmtId="0" fontId="0" fillId="0" borderId="9" xfId="0" applyFont="1" applyFill="1" applyBorder="1" applyAlignment="1">
      <alignment/>
    </xf>
    <xf numFmtId="0" fontId="0" fillId="0" borderId="11" xfId="0" applyFont="1" applyFill="1" applyBorder="1" applyAlignment="1">
      <alignment/>
    </xf>
    <xf numFmtId="43" fontId="0" fillId="0" borderId="0" xfId="15" applyNumberFormat="1" applyFont="1" applyFill="1" applyBorder="1" applyAlignment="1">
      <alignment/>
    </xf>
    <xf numFmtId="0" fontId="0" fillId="0" borderId="0" xfId="0" applyFont="1" applyAlignment="1">
      <alignment/>
    </xf>
    <xf numFmtId="0" fontId="12" fillId="2" borderId="12" xfId="0" applyFont="1" applyFill="1" applyBorder="1" applyAlignment="1">
      <alignment/>
    </xf>
    <xf numFmtId="0" fontId="0" fillId="0" borderId="3" xfId="0" applyFont="1" applyBorder="1" applyAlignment="1">
      <alignment/>
    </xf>
    <xf numFmtId="0" fontId="9" fillId="0" borderId="19" xfId="0" applyFont="1" applyFill="1" applyBorder="1" applyAlignment="1" applyProtection="1">
      <alignment/>
      <protection/>
    </xf>
    <xf numFmtId="0" fontId="9" fillId="0" borderId="20" xfId="0" applyFont="1" applyBorder="1" applyAlignment="1">
      <alignment horizontal="center"/>
    </xf>
    <xf numFmtId="0" fontId="23" fillId="0" borderId="21" xfId="0" applyFont="1" applyBorder="1" applyAlignment="1">
      <alignment horizontal="center"/>
    </xf>
    <xf numFmtId="0" fontId="23" fillId="0" borderId="22" xfId="0" applyFont="1" applyBorder="1" applyAlignment="1">
      <alignment horizontal="center"/>
    </xf>
    <xf numFmtId="0" fontId="1" fillId="0" borderId="0" xfId="0" applyFont="1" applyAlignment="1" applyProtection="1">
      <alignment/>
      <protection/>
    </xf>
    <xf numFmtId="0" fontId="0" fillId="0" borderId="12" xfId="0" applyFont="1" applyBorder="1" applyAlignment="1">
      <alignment/>
    </xf>
    <xf numFmtId="0" fontId="9" fillId="0" borderId="23" xfId="0" applyFont="1" applyFill="1" applyBorder="1" applyAlignment="1" applyProtection="1">
      <alignment/>
      <protection/>
    </xf>
    <xf numFmtId="0" fontId="9" fillId="0" borderId="0" xfId="0" applyFont="1" applyAlignment="1">
      <alignment horizontal="center"/>
    </xf>
    <xf numFmtId="0" fontId="23" fillId="0" borderId="24" xfId="0" applyFont="1" applyBorder="1" applyAlignment="1" quotePrefix="1">
      <alignment horizontal="center"/>
    </xf>
    <xf numFmtId="0" fontId="23" fillId="0" borderId="24" xfId="0" applyFont="1" applyBorder="1" applyAlignment="1">
      <alignment horizontal="center"/>
    </xf>
    <xf numFmtId="0" fontId="23" fillId="0" borderId="25" xfId="0" applyFont="1" applyBorder="1" applyAlignment="1" quotePrefix="1">
      <alignment horizontal="center"/>
    </xf>
    <xf numFmtId="0" fontId="9" fillId="0" borderId="26" xfId="0" applyFont="1" applyFill="1" applyBorder="1" applyAlignment="1" applyProtection="1">
      <alignment/>
      <protection/>
    </xf>
    <xf numFmtId="0" fontId="0" fillId="0" borderId="27" xfId="0" applyFont="1" applyFill="1" applyBorder="1" applyAlignment="1" applyProtection="1">
      <alignment/>
      <protection/>
    </xf>
    <xf numFmtId="0" fontId="0" fillId="0" borderId="27" xfId="0" applyFont="1" applyFill="1" applyBorder="1" applyAlignment="1">
      <alignment/>
    </xf>
    <xf numFmtId="0" fontId="9" fillId="0" borderId="1" xfId="0" applyFont="1" applyFill="1" applyBorder="1" applyAlignment="1" applyProtection="1">
      <alignment/>
      <protection/>
    </xf>
    <xf numFmtId="0" fontId="0" fillId="0" borderId="28" xfId="0" applyFont="1" applyFill="1" applyBorder="1" applyAlignment="1">
      <alignment/>
    </xf>
    <xf numFmtId="0" fontId="0" fillId="0" borderId="6" xfId="0" applyFont="1" applyBorder="1" applyAlignment="1">
      <alignment/>
    </xf>
    <xf numFmtId="0" fontId="0" fillId="0" borderId="28" xfId="0" applyFont="1" applyBorder="1" applyAlignment="1">
      <alignment/>
    </xf>
    <xf numFmtId="42" fontId="0" fillId="0" borderId="27" xfId="15" applyNumberFormat="1" applyFont="1" applyFill="1" applyBorder="1" applyAlignment="1" applyProtection="1">
      <alignment/>
      <protection/>
    </xf>
    <xf numFmtId="42" fontId="0" fillId="0" borderId="27" xfId="15" applyNumberFormat="1" applyFont="1" applyBorder="1" applyAlignment="1" applyProtection="1">
      <alignment/>
      <protection/>
    </xf>
    <xf numFmtId="0" fontId="0" fillId="0" borderId="23" xfId="0" applyFont="1" applyBorder="1" applyAlignment="1">
      <alignment/>
    </xf>
    <xf numFmtId="43" fontId="0" fillId="0" borderId="27" xfId="15" applyFont="1" applyBorder="1" applyAlignment="1" applyProtection="1">
      <alignment/>
      <protection/>
    </xf>
    <xf numFmtId="43" fontId="0" fillId="0" borderId="27" xfId="15" applyFont="1" applyFill="1" applyBorder="1" applyAlignment="1" applyProtection="1">
      <alignment/>
      <protection/>
    </xf>
    <xf numFmtId="0" fontId="9" fillId="0" borderId="6" xfId="0" applyFont="1" applyBorder="1" applyAlignment="1">
      <alignment/>
    </xf>
    <xf numFmtId="0" fontId="9" fillId="0" borderId="23" xfId="0" applyFont="1" applyBorder="1" applyAlignment="1">
      <alignment/>
    </xf>
    <xf numFmtId="42" fontId="9" fillId="0" borderId="27" xfId="15" applyNumberFormat="1" applyFont="1" applyBorder="1" applyAlignment="1" applyProtection="1">
      <alignment/>
      <protection/>
    </xf>
    <xf numFmtId="0" fontId="10" fillId="0" borderId="0" xfId="0" applyFont="1" applyAlignment="1" applyProtection="1">
      <alignment/>
      <protection/>
    </xf>
    <xf numFmtId="0" fontId="9" fillId="0" borderId="0" xfId="0" applyFont="1" applyAlignment="1">
      <alignment/>
    </xf>
    <xf numFmtId="0" fontId="0" fillId="0" borderId="1" xfId="0" applyFont="1" applyBorder="1" applyAlignment="1">
      <alignment/>
    </xf>
    <xf numFmtId="0" fontId="0" fillId="0" borderId="0" xfId="0" applyFont="1" applyBorder="1" applyAlignment="1">
      <alignment/>
    </xf>
    <xf numFmtId="39" fontId="0" fillId="0" borderId="0" xfId="0" applyNumberFormat="1" applyFill="1" applyAlignment="1">
      <alignment/>
    </xf>
    <xf numFmtId="43" fontId="0" fillId="0" borderId="0" xfId="0" applyNumberFormat="1" applyFill="1" applyAlignment="1">
      <alignment/>
    </xf>
    <xf numFmtId="40" fontId="3" fillId="2" borderId="4" xfId="0" applyNumberFormat="1" applyFont="1" applyFill="1" applyBorder="1" applyAlignment="1">
      <alignment/>
    </xf>
    <xf numFmtId="43" fontId="4" fillId="2" borderId="5" xfId="0" applyNumberFormat="1" applyFont="1" applyFill="1" applyBorder="1" applyAlignment="1">
      <alignment/>
    </xf>
    <xf numFmtId="40" fontId="3" fillId="2" borderId="1" xfId="0" applyNumberFormat="1" applyFont="1" applyFill="1" applyBorder="1" applyAlignment="1">
      <alignment/>
    </xf>
    <xf numFmtId="40" fontId="3" fillId="2" borderId="0" xfId="0" applyNumberFormat="1" applyFont="1" applyFill="1" applyBorder="1" applyAlignment="1">
      <alignment/>
    </xf>
    <xf numFmtId="43" fontId="4" fillId="2" borderId="2" xfId="0" applyNumberFormat="1" applyFont="1" applyFill="1" applyBorder="1" applyAlignment="1">
      <alignment/>
    </xf>
    <xf numFmtId="40" fontId="7" fillId="2" borderId="1" xfId="0" applyNumberFormat="1" applyFont="1" applyFill="1" applyBorder="1" applyAlignment="1">
      <alignment/>
    </xf>
    <xf numFmtId="40" fontId="7" fillId="2" borderId="0" xfId="0" applyNumberFormat="1" applyFont="1" applyFill="1" applyBorder="1" applyAlignment="1">
      <alignment/>
    </xf>
    <xf numFmtId="43" fontId="12" fillId="2" borderId="2" xfId="0" applyNumberFormat="1" applyFont="1" applyFill="1" applyBorder="1" applyAlignment="1">
      <alignment/>
    </xf>
    <xf numFmtId="0" fontId="12" fillId="2" borderId="1" xfId="0" applyFont="1" applyFill="1" applyBorder="1" applyAlignment="1">
      <alignment/>
    </xf>
    <xf numFmtId="0" fontId="0" fillId="0" borderId="0" xfId="0" applyFill="1" applyAlignment="1" applyProtection="1">
      <alignment/>
      <protection/>
    </xf>
    <xf numFmtId="0" fontId="9" fillId="0" borderId="8" xfId="0" applyFont="1" applyFill="1" applyBorder="1" applyAlignment="1">
      <alignment wrapText="1"/>
    </xf>
    <xf numFmtId="0" fontId="9" fillId="3" borderId="8" xfId="0" applyFont="1" applyFill="1" applyBorder="1" applyAlignment="1">
      <alignment wrapText="1"/>
    </xf>
    <xf numFmtId="43" fontId="9" fillId="0" borderId="8" xfId="0" applyNumberFormat="1" applyFont="1" applyFill="1" applyBorder="1" applyAlignment="1">
      <alignment horizontal="center" wrapText="1"/>
    </xf>
    <xf numFmtId="0" fontId="0" fillId="0" borderId="8" xfId="0" applyFont="1" applyBorder="1" applyAlignment="1">
      <alignment/>
    </xf>
    <xf numFmtId="42" fontId="0" fillId="0" borderId="8" xfId="0" applyNumberFormat="1" applyFill="1" applyBorder="1" applyAlignment="1">
      <alignment/>
    </xf>
    <xf numFmtId="0" fontId="0" fillId="0" borderId="15" xfId="0" applyFont="1" applyBorder="1" applyAlignment="1">
      <alignment/>
    </xf>
    <xf numFmtId="164" fontId="18" fillId="0" borderId="0" xfId="15" applyNumberFormat="1" applyFont="1" applyFill="1" applyAlignment="1">
      <alignment/>
    </xf>
    <xf numFmtId="164" fontId="19" fillId="2" borderId="0" xfId="15" applyNumberFormat="1" applyFont="1" applyFill="1" applyAlignment="1">
      <alignment/>
    </xf>
    <xf numFmtId="164" fontId="19" fillId="2" borderId="4" xfId="15" applyNumberFormat="1" applyFont="1" applyFill="1" applyBorder="1" applyAlignment="1">
      <alignment/>
    </xf>
    <xf numFmtId="164" fontId="20" fillId="2" borderId="4" xfId="15" applyNumberFormat="1" applyFont="1" applyFill="1" applyBorder="1" applyAlignment="1">
      <alignment horizontal="center"/>
    </xf>
    <xf numFmtId="164" fontId="19" fillId="2" borderId="5" xfId="15" applyNumberFormat="1" applyFont="1" applyFill="1" applyBorder="1" applyAlignment="1">
      <alignment/>
    </xf>
    <xf numFmtId="164" fontId="20" fillId="2" borderId="0" xfId="15" applyNumberFormat="1" applyFont="1" applyFill="1" applyAlignment="1">
      <alignment horizontal="center"/>
    </xf>
    <xf numFmtId="164" fontId="19" fillId="2" borderId="2" xfId="15" applyNumberFormat="1" applyFont="1" applyFill="1" applyBorder="1" applyAlignment="1">
      <alignment/>
    </xf>
    <xf numFmtId="164" fontId="19" fillId="2" borderId="12" xfId="15" applyNumberFormat="1" applyFont="1" applyFill="1" applyBorder="1" applyAlignment="1">
      <alignment/>
    </xf>
    <xf numFmtId="164" fontId="19" fillId="2" borderId="10" xfId="15" applyNumberFormat="1" applyFont="1" applyFill="1" applyBorder="1" applyAlignment="1">
      <alignment/>
    </xf>
    <xf numFmtId="164" fontId="21" fillId="0" borderId="0" xfId="15" applyNumberFormat="1" applyFont="1" applyFill="1" applyAlignment="1">
      <alignment/>
    </xf>
    <xf numFmtId="164" fontId="21" fillId="0" borderId="0" xfId="15" applyNumberFormat="1" applyFont="1" applyFill="1" applyBorder="1" applyAlignment="1">
      <alignment/>
    </xf>
    <xf numFmtId="164" fontId="9" fillId="0" borderId="8" xfId="15" applyNumberFormat="1" applyFont="1" applyFill="1" applyBorder="1" applyAlignment="1">
      <alignment horizontal="left"/>
    </xf>
    <xf numFmtId="164" fontId="19" fillId="0" borderId="0" xfId="15" applyNumberFormat="1" applyFont="1" applyFill="1" applyAlignment="1">
      <alignment/>
    </xf>
    <xf numFmtId="0" fontId="1" fillId="0" borderId="0" xfId="0" applyFont="1" applyFill="1" applyBorder="1" applyAlignment="1">
      <alignment/>
    </xf>
    <xf numFmtId="0" fontId="0" fillId="0" borderId="0" xfId="0" applyFont="1" applyFill="1" applyAlignment="1">
      <alignment wrapText="1"/>
    </xf>
    <xf numFmtId="0" fontId="0" fillId="0" borderId="0" xfId="0" applyAlignment="1">
      <alignment wrapText="1"/>
    </xf>
    <xf numFmtId="0" fontId="2" fillId="2" borderId="3" xfId="0" applyFont="1" applyFill="1" applyBorder="1" applyAlignment="1">
      <alignment/>
    </xf>
    <xf numFmtId="0" fontId="0" fillId="0" borderId="4" xfId="0" applyBorder="1" applyAlignment="1">
      <alignment/>
    </xf>
    <xf numFmtId="0" fontId="3" fillId="2" borderId="1" xfId="0" applyFont="1" applyFill="1" applyBorder="1" applyAlignment="1">
      <alignment/>
    </xf>
    <xf numFmtId="0" fontId="0" fillId="0" borderId="0" xfId="0" applyAlignment="1">
      <alignment/>
    </xf>
    <xf numFmtId="0" fontId="7" fillId="2" borderId="1" xfId="0" applyFont="1" applyFill="1" applyBorder="1" applyAlignment="1">
      <alignment/>
    </xf>
    <xf numFmtId="0" fontId="1" fillId="2" borderId="12" xfId="0" applyFont="1" applyFill="1" applyBorder="1" applyAlignment="1">
      <alignment/>
    </xf>
    <xf numFmtId="0" fontId="0" fillId="2" borderId="9" xfId="0" applyFill="1" applyBorder="1" applyAlignment="1">
      <alignment/>
    </xf>
    <xf numFmtId="164" fontId="2" fillId="2" borderId="3" xfId="15" applyNumberFormat="1" applyFont="1" applyFill="1" applyBorder="1" applyAlignment="1">
      <alignment/>
    </xf>
    <xf numFmtId="164" fontId="3" fillId="2" borderId="1" xfId="15" applyNumberFormat="1" applyFont="1" applyFill="1" applyBorder="1" applyAlignment="1">
      <alignment/>
    </xf>
    <xf numFmtId="0" fontId="7" fillId="2" borderId="1" xfId="0" applyFont="1" applyFill="1" applyBorder="1" applyAlignment="1">
      <alignment horizontal="left"/>
    </xf>
    <xf numFmtId="0" fontId="2" fillId="2" borderId="3" xfId="0" applyFont="1" applyFill="1" applyBorder="1" applyAlignment="1" applyProtection="1">
      <alignment/>
      <protection/>
    </xf>
    <xf numFmtId="0" fontId="7" fillId="2" borderId="1" xfId="0" applyFont="1" applyFill="1" applyBorder="1" applyAlignment="1" applyProtection="1">
      <alignment/>
      <protection/>
    </xf>
  </cellXfs>
  <cellStyles count="7">
    <cellStyle name="Normal" xfId="0"/>
    <cellStyle name="Comma" xfId="15"/>
    <cellStyle name="Comma [0]" xfId="16"/>
    <cellStyle name="Currency" xfId="17"/>
    <cellStyle name="Currency [0]" xfId="18"/>
    <cellStyle name="Normal_Comparative SRECNA FY 200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73"/>
  <sheetViews>
    <sheetView tabSelected="1" workbookViewId="0" topLeftCell="A2">
      <selection activeCell="A2" sqref="A2"/>
    </sheetView>
  </sheetViews>
  <sheetFormatPr defaultColWidth="9.140625" defaultRowHeight="12.75"/>
  <cols>
    <col min="1" max="1" width="2.7109375" style="1" customWidth="1"/>
    <col min="2" max="2" width="70.7109375" style="2" customWidth="1"/>
    <col min="3" max="3" width="14.7109375" style="3" customWidth="1"/>
    <col min="4" max="4" width="4.7109375" style="4" hidden="1" customWidth="1"/>
    <col min="5" max="5" width="14.7109375" style="2" customWidth="1"/>
    <col min="6" max="16384" width="9.140625" style="2" customWidth="1"/>
  </cols>
  <sheetData>
    <row r="1" spans="1:3" ht="12.75" hidden="1">
      <c r="A1" s="1" t="s">
        <v>303</v>
      </c>
      <c r="B1" s="2" t="s">
        <v>304</v>
      </c>
      <c r="C1" s="3" t="s">
        <v>305</v>
      </c>
    </row>
    <row r="2" spans="1:5" s="10" customFormat="1" ht="15.75" customHeight="1">
      <c r="A2" s="5" t="s">
        <v>306</v>
      </c>
      <c r="B2" s="6"/>
      <c r="C2" s="7"/>
      <c r="D2" s="8"/>
      <c r="E2" s="9"/>
    </row>
    <row r="3" spans="1:5" s="10" customFormat="1" ht="15.75" customHeight="1">
      <c r="A3" s="11" t="s">
        <v>307</v>
      </c>
      <c r="B3" s="12"/>
      <c r="C3" s="13"/>
      <c r="D3" s="14"/>
      <c r="E3" s="15"/>
    </row>
    <row r="4" spans="1:5" s="10" customFormat="1" ht="15.75" customHeight="1">
      <c r="A4" s="11" t="s">
        <v>308</v>
      </c>
      <c r="B4" s="16"/>
      <c r="C4" s="13"/>
      <c r="D4" s="14"/>
      <c r="E4" s="15"/>
    </row>
    <row r="5" spans="1:5" s="22" customFormat="1" ht="12.75" customHeight="1">
      <c r="A5" s="17" t="s">
        <v>309</v>
      </c>
      <c r="B5" s="18"/>
      <c r="C5" s="19"/>
      <c r="D5" s="20"/>
      <c r="E5" s="21"/>
    </row>
    <row r="6" spans="1:5" s="22" customFormat="1" ht="12.75" customHeight="1">
      <c r="A6" s="23"/>
      <c r="B6" s="24"/>
      <c r="C6" s="25">
        <v>2003</v>
      </c>
      <c r="D6" s="26"/>
      <c r="E6" s="25">
        <v>2002</v>
      </c>
    </row>
    <row r="7" spans="1:5" s="29" customFormat="1" ht="12.75" customHeight="1">
      <c r="A7" s="23" t="s">
        <v>310</v>
      </c>
      <c r="B7" s="24"/>
      <c r="C7" s="27"/>
      <c r="D7" s="28"/>
      <c r="E7" s="27"/>
    </row>
    <row r="8" spans="1:5" s="34" customFormat="1" ht="12.75" customHeight="1">
      <c r="A8" s="30"/>
      <c r="B8" s="31"/>
      <c r="C8" s="32"/>
      <c r="D8" s="33"/>
      <c r="E8" s="32"/>
    </row>
    <row r="9" spans="1:5" s="29" customFormat="1" ht="12.75" customHeight="1">
      <c r="A9" s="23" t="s">
        <v>311</v>
      </c>
      <c r="B9" s="24"/>
      <c r="C9" s="27"/>
      <c r="D9" s="28"/>
      <c r="E9" s="27"/>
    </row>
    <row r="10" spans="1:5" s="34" customFormat="1" ht="12.75" customHeight="1">
      <c r="A10" s="30"/>
      <c r="B10" s="31" t="s">
        <v>312</v>
      </c>
      <c r="C10" s="35">
        <v>52715</v>
      </c>
      <c r="D10" s="36" t="s">
        <v>313</v>
      </c>
      <c r="E10" s="35">
        <v>60597</v>
      </c>
    </row>
    <row r="11" spans="1:5" s="34" customFormat="1" ht="12.75" customHeight="1">
      <c r="A11" s="30"/>
      <c r="B11" s="31" t="s">
        <v>314</v>
      </c>
      <c r="C11" s="37">
        <v>438</v>
      </c>
      <c r="D11" s="38" t="s">
        <v>315</v>
      </c>
      <c r="E11" s="37">
        <v>39</v>
      </c>
    </row>
    <row r="12" spans="1:5" s="34" customFormat="1" ht="12.75" customHeight="1">
      <c r="A12" s="30"/>
      <c r="B12" s="31" t="s">
        <v>316</v>
      </c>
      <c r="C12" s="37">
        <v>0</v>
      </c>
      <c r="D12" s="39"/>
      <c r="E12" s="37">
        <v>0</v>
      </c>
    </row>
    <row r="13" spans="1:5" s="34" customFormat="1" ht="12.75" customHeight="1">
      <c r="A13" s="30"/>
      <c r="B13" s="31" t="s">
        <v>317</v>
      </c>
      <c r="C13" s="37">
        <v>35517</v>
      </c>
      <c r="D13" s="39"/>
      <c r="E13" s="37">
        <v>21694</v>
      </c>
    </row>
    <row r="14" spans="1:5" s="34" customFormat="1" ht="12.75" customHeight="1">
      <c r="A14" s="30"/>
      <c r="B14" s="31" t="s">
        <v>318</v>
      </c>
      <c r="C14" s="37">
        <v>0</v>
      </c>
      <c r="D14" s="39"/>
      <c r="E14" s="37">
        <v>0</v>
      </c>
    </row>
    <row r="15" spans="1:5" s="34" customFormat="1" ht="12.75" customHeight="1">
      <c r="A15" s="30"/>
      <c r="B15" s="31" t="s">
        <v>319</v>
      </c>
      <c r="C15" s="37">
        <v>0</v>
      </c>
      <c r="D15" s="39"/>
      <c r="E15" s="37">
        <v>0</v>
      </c>
    </row>
    <row r="16" spans="1:5" s="34" customFormat="1" ht="12.75" customHeight="1">
      <c r="A16" s="30"/>
      <c r="B16" s="31" t="s">
        <v>320</v>
      </c>
      <c r="C16" s="37">
        <v>27</v>
      </c>
      <c r="D16" s="39"/>
      <c r="E16" s="37">
        <v>163</v>
      </c>
    </row>
    <row r="17" spans="1:5" s="34" customFormat="1" ht="12.75" customHeight="1">
      <c r="A17" s="30"/>
      <c r="B17" s="31" t="s">
        <v>321</v>
      </c>
      <c r="C17" s="37">
        <v>55000</v>
      </c>
      <c r="D17" s="39"/>
      <c r="E17" s="37">
        <v>55000</v>
      </c>
    </row>
    <row r="18" spans="1:5" s="34" customFormat="1" ht="12.75" customHeight="1">
      <c r="A18" s="30"/>
      <c r="B18" s="31"/>
      <c r="C18" s="37"/>
      <c r="D18" s="39"/>
      <c r="E18" s="37"/>
    </row>
    <row r="19" spans="1:5" s="29" customFormat="1" ht="12.75" customHeight="1">
      <c r="A19" s="23" t="s">
        <v>322</v>
      </c>
      <c r="B19" s="24"/>
      <c r="C19" s="40">
        <f>SUM(C10:C17)</f>
        <v>143697</v>
      </c>
      <c r="D19" s="41"/>
      <c r="E19" s="40">
        <f>SUM(E10:E17)</f>
        <v>137493</v>
      </c>
    </row>
    <row r="20" spans="1:5" s="34" customFormat="1" ht="12.75" customHeight="1">
      <c r="A20" s="30"/>
      <c r="B20" s="31"/>
      <c r="C20" s="37"/>
      <c r="D20" s="39"/>
      <c r="E20" s="37"/>
    </row>
    <row r="21" spans="1:5" s="29" customFormat="1" ht="12.75" customHeight="1">
      <c r="A21" s="23" t="s">
        <v>323</v>
      </c>
      <c r="B21" s="24"/>
      <c r="C21" s="40"/>
      <c r="D21" s="41"/>
      <c r="E21" s="40"/>
    </row>
    <row r="22" spans="1:5" s="34" customFormat="1" ht="12.75" customHeight="1">
      <c r="A22" s="30"/>
      <c r="B22" s="31" t="s">
        <v>324</v>
      </c>
      <c r="C22" s="37">
        <v>0</v>
      </c>
      <c r="D22" s="39"/>
      <c r="E22" s="37">
        <v>0</v>
      </c>
    </row>
    <row r="23" spans="1:5" s="34" customFormat="1" ht="12.75" customHeight="1">
      <c r="A23" s="30"/>
      <c r="B23" s="31" t="s">
        <v>325</v>
      </c>
      <c r="C23" s="37">
        <v>0</v>
      </c>
      <c r="D23" s="39"/>
      <c r="E23" s="37">
        <v>0</v>
      </c>
    </row>
    <row r="24" spans="1:5" s="34" customFormat="1" ht="12.75" customHeight="1">
      <c r="A24" s="30"/>
      <c r="B24" s="31" t="s">
        <v>326</v>
      </c>
      <c r="C24" s="37">
        <v>309</v>
      </c>
      <c r="D24" s="39"/>
      <c r="E24" s="37">
        <v>303</v>
      </c>
    </row>
    <row r="25" spans="1:5" s="34" customFormat="1" ht="12.75" customHeight="1">
      <c r="A25" s="30"/>
      <c r="B25" s="31" t="s">
        <v>327</v>
      </c>
      <c r="C25" s="37">
        <v>209342</v>
      </c>
      <c r="D25" s="39"/>
      <c r="E25" s="37">
        <v>181852</v>
      </c>
    </row>
    <row r="26" spans="1:5" s="34" customFormat="1" ht="12.75" customHeight="1">
      <c r="A26" s="30"/>
      <c r="B26" s="31" t="s">
        <v>328</v>
      </c>
      <c r="C26" s="37">
        <v>331</v>
      </c>
      <c r="D26" s="39"/>
      <c r="E26" s="37">
        <v>111</v>
      </c>
    </row>
    <row r="27" spans="1:5" s="34" customFormat="1" ht="12.75" customHeight="1">
      <c r="A27" s="30"/>
      <c r="B27" s="31"/>
      <c r="C27" s="37"/>
      <c r="D27" s="39"/>
      <c r="E27" s="37"/>
    </row>
    <row r="28" spans="1:5" s="29" customFormat="1" ht="12.75" customHeight="1">
      <c r="A28" s="23" t="s">
        <v>329</v>
      </c>
      <c r="B28" s="24"/>
      <c r="C28" s="40">
        <f>SUM(C22:C26)</f>
        <v>209982</v>
      </c>
      <c r="D28" s="41"/>
      <c r="E28" s="40">
        <f>SUM(E22:E26)</f>
        <v>182266</v>
      </c>
    </row>
    <row r="29" spans="1:5" s="34" customFormat="1" ht="12.75" customHeight="1">
      <c r="A29" s="30"/>
      <c r="B29" s="31"/>
      <c r="C29" s="32"/>
      <c r="D29" s="33"/>
      <c r="E29" s="32"/>
    </row>
    <row r="30" spans="1:5" s="29" customFormat="1" ht="12.75" customHeight="1">
      <c r="A30" s="23" t="s">
        <v>330</v>
      </c>
      <c r="B30" s="24"/>
      <c r="C30" s="42">
        <f>C28+C19</f>
        <v>353679</v>
      </c>
      <c r="D30" s="43"/>
      <c r="E30" s="42">
        <f>E28+E19</f>
        <v>319759</v>
      </c>
    </row>
    <row r="31" spans="1:5" s="34" customFormat="1" ht="12.75" customHeight="1">
      <c r="A31" s="30"/>
      <c r="B31" s="31"/>
      <c r="C31" s="35"/>
      <c r="D31" s="44"/>
      <c r="E31" s="35"/>
    </row>
    <row r="32" spans="1:5" s="29" customFormat="1" ht="12.75" customHeight="1">
      <c r="A32" s="23" t="s">
        <v>331</v>
      </c>
      <c r="B32" s="24"/>
      <c r="C32" s="42"/>
      <c r="D32" s="43"/>
      <c r="E32" s="42"/>
    </row>
    <row r="33" spans="1:5" s="34" customFormat="1" ht="12.75" customHeight="1">
      <c r="A33" s="23"/>
      <c r="B33" s="24"/>
      <c r="C33" s="35"/>
      <c r="D33" s="44"/>
      <c r="E33" s="35"/>
    </row>
    <row r="34" spans="1:5" s="29" customFormat="1" ht="12.75" customHeight="1">
      <c r="A34" s="23" t="s">
        <v>332</v>
      </c>
      <c r="B34" s="24"/>
      <c r="C34" s="42"/>
      <c r="D34" s="43"/>
      <c r="E34" s="42"/>
    </row>
    <row r="35" spans="1:5" s="34" customFormat="1" ht="12.75" customHeight="1">
      <c r="A35" s="30"/>
      <c r="B35" s="31" t="s">
        <v>333</v>
      </c>
      <c r="C35" s="35">
        <v>4633</v>
      </c>
      <c r="D35" s="44"/>
      <c r="E35" s="35">
        <v>3524</v>
      </c>
    </row>
    <row r="36" spans="1:5" s="34" customFormat="1" ht="12.75" customHeight="1">
      <c r="A36" s="30"/>
      <c r="B36" s="31" t="s">
        <v>334</v>
      </c>
      <c r="C36" s="37">
        <v>65645</v>
      </c>
      <c r="D36" s="38" t="s">
        <v>335</v>
      </c>
      <c r="E36" s="37">
        <v>51773</v>
      </c>
    </row>
    <row r="37" spans="1:5" s="34" customFormat="1" ht="12.75" customHeight="1">
      <c r="A37" s="30"/>
      <c r="B37" s="31" t="s">
        <v>336</v>
      </c>
      <c r="C37" s="37">
        <v>83</v>
      </c>
      <c r="D37" s="39"/>
      <c r="E37" s="37">
        <v>539</v>
      </c>
    </row>
    <row r="38" spans="1:5" s="34" customFormat="1" ht="12.75" customHeight="1">
      <c r="A38" s="30"/>
      <c r="B38" s="31" t="s">
        <v>337</v>
      </c>
      <c r="C38" s="37">
        <v>17750</v>
      </c>
      <c r="D38" s="38" t="s">
        <v>338</v>
      </c>
      <c r="E38" s="37">
        <v>18600</v>
      </c>
    </row>
    <row r="39" spans="1:5" s="34" customFormat="1" ht="12.75" customHeight="1">
      <c r="A39" s="30"/>
      <c r="B39" s="31" t="s">
        <v>339</v>
      </c>
      <c r="C39" s="37">
        <v>74308</v>
      </c>
      <c r="D39" s="38"/>
      <c r="E39" s="37">
        <v>69618</v>
      </c>
    </row>
    <row r="40" spans="1:5" s="34" customFormat="1" ht="12.75" customHeight="1">
      <c r="A40" s="30"/>
      <c r="B40" s="31" t="s">
        <v>340</v>
      </c>
      <c r="C40" s="37">
        <v>5417</v>
      </c>
      <c r="D40" s="39"/>
      <c r="E40" s="37">
        <v>6249</v>
      </c>
    </row>
    <row r="41" spans="1:5" s="34" customFormat="1" ht="12.75" customHeight="1">
      <c r="A41" s="30"/>
      <c r="B41" s="31" t="s">
        <v>341</v>
      </c>
      <c r="C41" s="37">
        <v>0</v>
      </c>
      <c r="D41" s="39"/>
      <c r="E41" s="37">
        <v>0</v>
      </c>
    </row>
    <row r="42" spans="1:5" s="34" customFormat="1" ht="12.75" customHeight="1">
      <c r="A42" s="30"/>
      <c r="B42" s="31"/>
      <c r="C42" s="37"/>
      <c r="D42" s="39"/>
      <c r="E42" s="37"/>
    </row>
    <row r="43" spans="1:5" s="29" customFormat="1" ht="12.75" customHeight="1">
      <c r="A43" s="23" t="s">
        <v>342</v>
      </c>
      <c r="B43" s="24"/>
      <c r="C43" s="40">
        <f>SUM(C35:C41)</f>
        <v>167836</v>
      </c>
      <c r="D43" s="41"/>
      <c r="E43" s="40">
        <f>SUM(E35:E41)</f>
        <v>150303</v>
      </c>
    </row>
    <row r="44" spans="1:5" s="34" customFormat="1" ht="12.75" customHeight="1">
      <c r="A44" s="30"/>
      <c r="B44" s="31"/>
      <c r="C44" s="37"/>
      <c r="D44" s="39"/>
      <c r="E44" s="37"/>
    </row>
    <row r="45" spans="1:5" s="29" customFormat="1" ht="12.75" customHeight="1">
      <c r="A45" s="23" t="s">
        <v>343</v>
      </c>
      <c r="B45" s="24"/>
      <c r="C45" s="40"/>
      <c r="D45" s="41"/>
      <c r="E45" s="40"/>
    </row>
    <row r="46" spans="1:5" ht="12.75" customHeight="1">
      <c r="A46" s="30"/>
      <c r="B46" s="31"/>
      <c r="C46" s="37"/>
      <c r="D46" s="39"/>
      <c r="E46" s="37"/>
    </row>
    <row r="47" spans="1:5" s="34" customFormat="1" ht="12.75" customHeight="1">
      <c r="A47" s="30"/>
      <c r="B47" s="31" t="s">
        <v>344</v>
      </c>
      <c r="C47" s="37">
        <v>8220</v>
      </c>
      <c r="D47" s="39"/>
      <c r="E47" s="37">
        <v>8220</v>
      </c>
    </row>
    <row r="48" spans="1:5" s="34" customFormat="1" ht="12.75" customHeight="1">
      <c r="A48" s="30"/>
      <c r="B48" s="31"/>
      <c r="C48" s="37"/>
      <c r="D48" s="39"/>
      <c r="E48" s="37"/>
    </row>
    <row r="49" spans="1:5" s="29" customFormat="1" ht="12.75" customHeight="1">
      <c r="A49" s="23" t="s">
        <v>345</v>
      </c>
      <c r="B49" s="24"/>
      <c r="C49" s="40">
        <f>C47</f>
        <v>8220</v>
      </c>
      <c r="D49" s="41"/>
      <c r="E49" s="40">
        <f>E47</f>
        <v>8220</v>
      </c>
    </row>
    <row r="50" spans="1:5" s="34" customFormat="1" ht="12.75" customHeight="1">
      <c r="A50" s="30"/>
      <c r="B50" s="31"/>
      <c r="C50" s="37"/>
      <c r="D50" s="39"/>
      <c r="E50" s="37"/>
    </row>
    <row r="51" spans="1:5" s="29" customFormat="1" ht="12.75" customHeight="1">
      <c r="A51" s="23" t="s">
        <v>346</v>
      </c>
      <c r="B51" s="24"/>
      <c r="C51" s="40">
        <f>C49+C43</f>
        <v>176056</v>
      </c>
      <c r="D51" s="41"/>
      <c r="E51" s="40">
        <f>E49+E43</f>
        <v>158523</v>
      </c>
    </row>
    <row r="52" spans="1:5" s="34" customFormat="1" ht="12.75" customHeight="1">
      <c r="A52" s="30"/>
      <c r="B52" s="31"/>
      <c r="C52" s="37"/>
      <c r="D52" s="39"/>
      <c r="E52" s="37"/>
    </row>
    <row r="53" spans="1:5" s="34" customFormat="1" ht="12.75" customHeight="1">
      <c r="A53" s="23" t="s">
        <v>347</v>
      </c>
      <c r="B53" s="24"/>
      <c r="C53" s="37"/>
      <c r="D53" s="39"/>
      <c r="E53" s="37"/>
    </row>
    <row r="54" spans="1:5" s="34" customFormat="1" ht="12.75" customHeight="1">
      <c r="A54" s="30"/>
      <c r="B54" s="31"/>
      <c r="C54" s="37"/>
      <c r="D54" s="39"/>
      <c r="E54" s="37"/>
    </row>
    <row r="55" spans="1:5" s="34" customFormat="1" ht="12.75" customHeight="1">
      <c r="A55" s="30" t="s">
        <v>348</v>
      </c>
      <c r="B55" s="31"/>
      <c r="C55" s="37">
        <v>-7580</v>
      </c>
      <c r="D55" s="39"/>
      <c r="E55" s="37">
        <v>-7790</v>
      </c>
    </row>
    <row r="56" spans="1:5" s="34" customFormat="1" ht="12.75" customHeight="1">
      <c r="A56" s="30" t="s">
        <v>349</v>
      </c>
      <c r="B56" s="31"/>
      <c r="C56" s="37"/>
      <c r="D56" s="39"/>
      <c r="E56" s="37"/>
    </row>
    <row r="57" spans="1:5" s="34" customFormat="1" ht="12.75" customHeight="1">
      <c r="A57" s="30"/>
      <c r="B57" s="31" t="s">
        <v>350</v>
      </c>
      <c r="C57" s="37">
        <v>32363</v>
      </c>
      <c r="D57" s="39"/>
      <c r="E57" s="37">
        <v>33892</v>
      </c>
    </row>
    <row r="58" spans="1:5" s="34" customFormat="1" ht="12.75" customHeight="1">
      <c r="A58" s="30"/>
      <c r="B58" s="31" t="s">
        <v>351</v>
      </c>
      <c r="C58" s="37">
        <v>3145</v>
      </c>
      <c r="D58" s="39"/>
      <c r="E58" s="37">
        <v>1353</v>
      </c>
    </row>
    <row r="59" spans="1:5" s="34" customFormat="1" ht="12.75" customHeight="1">
      <c r="A59" s="30" t="s">
        <v>352</v>
      </c>
      <c r="B59" s="31"/>
      <c r="C59" s="37">
        <v>149695</v>
      </c>
      <c r="D59" s="39"/>
      <c r="E59" s="37">
        <v>133781</v>
      </c>
    </row>
    <row r="60" spans="1:5" s="29" customFormat="1" ht="12.75" customHeight="1">
      <c r="A60" s="23"/>
      <c r="B60" s="24"/>
      <c r="C60" s="40"/>
      <c r="D60" s="41"/>
      <c r="E60" s="40"/>
    </row>
    <row r="61" spans="1:5" s="29" customFormat="1" ht="12.75" customHeight="1">
      <c r="A61" s="23" t="s">
        <v>353</v>
      </c>
      <c r="B61" s="24"/>
      <c r="C61" s="40">
        <f>SUM(C55:C59)</f>
        <v>177623</v>
      </c>
      <c r="D61" s="41"/>
      <c r="E61" s="40">
        <f>SUM(E55:E59)</f>
        <v>161236</v>
      </c>
    </row>
    <row r="62" spans="1:5" s="34" customFormat="1" ht="12.75" customHeight="1">
      <c r="A62" s="30"/>
      <c r="B62" s="31"/>
      <c r="C62" s="37"/>
      <c r="D62" s="39"/>
      <c r="E62" s="37"/>
    </row>
    <row r="63" spans="1:5" s="29" customFormat="1" ht="12.75" customHeight="1">
      <c r="A63" s="23" t="s">
        <v>354</v>
      </c>
      <c r="B63" s="24"/>
      <c r="C63" s="42">
        <f>C61+C51</f>
        <v>353679</v>
      </c>
      <c r="D63" s="28"/>
      <c r="E63" s="42">
        <f>E61+E51</f>
        <v>319759</v>
      </c>
    </row>
    <row r="64" spans="1:4" s="34" customFormat="1" ht="12.75" customHeight="1" hidden="1">
      <c r="A64" s="30"/>
      <c r="B64" s="31"/>
      <c r="C64" s="32"/>
      <c r="D64" s="33"/>
    </row>
    <row r="65" spans="1:4" s="47" customFormat="1" ht="11.25" hidden="1">
      <c r="A65" s="45" t="s">
        <v>355</v>
      </c>
      <c r="B65" s="33"/>
      <c r="C65" s="46"/>
      <c r="D65" s="33"/>
    </row>
    <row r="66" spans="1:4" s="47" customFormat="1" ht="11.25" hidden="1">
      <c r="A66" s="48" t="s">
        <v>356</v>
      </c>
      <c r="B66" s="33"/>
      <c r="C66" s="46"/>
      <c r="D66" s="33"/>
    </row>
    <row r="67" spans="1:4" s="47" customFormat="1" ht="11.25" hidden="1">
      <c r="A67" s="48" t="s">
        <v>357</v>
      </c>
      <c r="B67" s="33"/>
      <c r="C67" s="46"/>
      <c r="D67" s="33"/>
    </row>
    <row r="68" spans="1:4" s="47" customFormat="1" ht="11.25" hidden="1">
      <c r="A68" s="48" t="s">
        <v>358</v>
      </c>
      <c r="B68" s="33"/>
      <c r="C68" s="46"/>
      <c r="D68" s="33"/>
    </row>
    <row r="69" spans="1:3" ht="12.75">
      <c r="A69" s="49"/>
      <c r="C69" s="49"/>
    </row>
    <row r="70" spans="1:3" ht="12.75">
      <c r="A70" s="34"/>
      <c r="C70" s="34"/>
    </row>
    <row r="71" spans="1:3" ht="12.75">
      <c r="A71" s="34"/>
      <c r="C71" s="34"/>
    </row>
    <row r="72" spans="1:3" ht="12.75">
      <c r="A72" s="34"/>
      <c r="C72" s="34"/>
    </row>
    <row r="73" spans="1:3" ht="12.75">
      <c r="A73" s="34"/>
      <c r="C73" s="34"/>
    </row>
  </sheetData>
  <printOptions horizontalCentered="1"/>
  <pageMargins left="0.75" right="0.5" top="0.5" bottom="0.5" header="0.5" footer="0.5"/>
  <pageSetup horizontalDpi="600" verticalDpi="600" orientation="portrait" scale="90" r:id="rId1"/>
</worksheet>
</file>

<file path=xl/worksheets/sheet10.xml><?xml version="1.0" encoding="utf-8"?>
<worksheet xmlns="http://schemas.openxmlformats.org/spreadsheetml/2006/main" xmlns:r="http://schemas.openxmlformats.org/officeDocument/2006/relationships">
  <dimension ref="A1:O23"/>
  <sheetViews>
    <sheetView workbookViewId="0" topLeftCell="B2">
      <selection activeCell="B4" sqref="B4:C4"/>
    </sheetView>
  </sheetViews>
  <sheetFormatPr defaultColWidth="9.140625" defaultRowHeight="12.75" outlineLevelRow="1"/>
  <cols>
    <col min="1" max="1" width="0" style="438" hidden="1" customWidth="1"/>
    <col min="2" max="2" width="2.7109375" style="439" customWidth="1"/>
    <col min="3" max="3" width="40.7109375" style="438" customWidth="1"/>
    <col min="4" max="4" width="8.8515625" style="438" hidden="1" customWidth="1"/>
    <col min="5" max="5" width="16.421875" style="468" customWidth="1"/>
    <col min="6" max="6" width="14.7109375" style="468" customWidth="1"/>
    <col min="7" max="8" width="15.00390625" style="468" customWidth="1"/>
    <col min="9" max="9" width="15.28125" style="468" customWidth="1"/>
    <col min="10" max="10" width="16.00390625" style="468" customWidth="1"/>
    <col min="11" max="11" width="17.140625" style="468" customWidth="1"/>
    <col min="12" max="12" width="16.8515625" style="468" customWidth="1"/>
    <col min="13" max="15" width="0" style="421" hidden="1" customWidth="1"/>
    <col min="16" max="16384" width="9.140625" style="421" customWidth="1"/>
  </cols>
  <sheetData>
    <row r="1" spans="1:12" ht="12.75" hidden="1">
      <c r="A1" s="417" t="s">
        <v>156</v>
      </c>
      <c r="B1" s="417"/>
      <c r="C1" s="418" t="s">
        <v>1138</v>
      </c>
      <c r="D1" s="418" t="s">
        <v>157</v>
      </c>
      <c r="E1" s="419" t="s">
        <v>41</v>
      </c>
      <c r="F1" s="419" t="s">
        <v>1184</v>
      </c>
      <c r="G1" s="419" t="s">
        <v>158</v>
      </c>
      <c r="H1" s="419" t="s">
        <v>159</v>
      </c>
      <c r="I1" s="419" t="s">
        <v>160</v>
      </c>
      <c r="J1" s="419" t="s">
        <v>161</v>
      </c>
      <c r="K1" s="419" t="s">
        <v>89</v>
      </c>
      <c r="L1" s="420" t="s">
        <v>305</v>
      </c>
    </row>
    <row r="2" spans="1:15" s="426" customFormat="1" ht="15.75" customHeight="1">
      <c r="A2" s="422"/>
      <c r="B2" s="550" t="s">
        <v>306</v>
      </c>
      <c r="C2" s="551"/>
      <c r="D2" s="551"/>
      <c r="E2" s="551"/>
      <c r="F2" s="551"/>
      <c r="G2" s="423"/>
      <c r="H2" s="327"/>
      <c r="I2" s="424"/>
      <c r="J2" s="424"/>
      <c r="K2" s="424"/>
      <c r="L2" s="425"/>
      <c r="O2" s="366" t="s">
        <v>425</v>
      </c>
    </row>
    <row r="3" spans="1:15" s="426" customFormat="1" ht="15.75" customHeight="1">
      <c r="A3" s="422"/>
      <c r="B3" s="552" t="s">
        <v>162</v>
      </c>
      <c r="C3" s="553"/>
      <c r="D3" s="553"/>
      <c r="E3" s="553"/>
      <c r="F3" s="553"/>
      <c r="G3" s="427"/>
      <c r="H3" s="250"/>
      <c r="I3" s="428"/>
      <c r="J3" s="428"/>
      <c r="K3" s="428"/>
      <c r="L3" s="391"/>
      <c r="O3" s="366" t="s">
        <v>163</v>
      </c>
    </row>
    <row r="4" spans="1:15" s="310" customFormat="1" ht="15.75" customHeight="1">
      <c r="A4" s="429"/>
      <c r="B4" s="554" t="s">
        <v>128</v>
      </c>
      <c r="C4" s="553"/>
      <c r="D4" s="430"/>
      <c r="E4" s="431"/>
      <c r="F4" s="432"/>
      <c r="G4" s="431"/>
      <c r="H4" s="431"/>
      <c r="I4" s="431"/>
      <c r="J4" s="431"/>
      <c r="K4" s="431"/>
      <c r="L4" s="337"/>
      <c r="O4" s="309" t="s">
        <v>424</v>
      </c>
    </row>
    <row r="5" spans="1:12" s="368" customFormat="1" ht="12.75" customHeight="1">
      <c r="A5" s="433"/>
      <c r="B5" s="555"/>
      <c r="C5" s="556"/>
      <c r="D5" s="434"/>
      <c r="E5" s="435"/>
      <c r="F5" s="435"/>
      <c r="G5" s="436"/>
      <c r="H5" s="435"/>
      <c r="I5" s="435"/>
      <c r="J5" s="435"/>
      <c r="K5" s="435"/>
      <c r="L5" s="437"/>
    </row>
    <row r="6" spans="3:15" ht="12.75">
      <c r="C6" s="440"/>
      <c r="D6" s="441" t="s">
        <v>164</v>
      </c>
      <c r="E6" s="442" t="s">
        <v>165</v>
      </c>
      <c r="F6" s="443" t="s">
        <v>166</v>
      </c>
      <c r="G6" s="443" t="s">
        <v>167</v>
      </c>
      <c r="H6" s="443" t="s">
        <v>168</v>
      </c>
      <c r="I6" s="443" t="s">
        <v>169</v>
      </c>
      <c r="J6" s="444"/>
      <c r="K6" s="443" t="s">
        <v>170</v>
      </c>
      <c r="L6" s="443" t="s">
        <v>165</v>
      </c>
      <c r="O6" s="445"/>
    </row>
    <row r="7" spans="1:15" s="451" customFormat="1" ht="13.5" thickBot="1">
      <c r="A7" s="446"/>
      <c r="B7" s="447"/>
      <c r="C7" s="448"/>
      <c r="D7" s="449" t="s">
        <v>171</v>
      </c>
      <c r="E7" s="450">
        <v>37438</v>
      </c>
      <c r="F7" s="296" t="s">
        <v>172</v>
      </c>
      <c r="G7" s="296" t="s">
        <v>173</v>
      </c>
      <c r="H7" s="296" t="s">
        <v>174</v>
      </c>
      <c r="I7" s="296" t="s">
        <v>175</v>
      </c>
      <c r="J7" s="296" t="s">
        <v>53</v>
      </c>
      <c r="K7" s="296" t="s">
        <v>176</v>
      </c>
      <c r="L7" s="450">
        <v>37802</v>
      </c>
      <c r="O7" s="452"/>
    </row>
    <row r="8" spans="2:12" ht="12.75" customHeight="1" thickTop="1">
      <c r="B8" s="453" t="s">
        <v>177</v>
      </c>
      <c r="C8" s="454"/>
      <c r="D8" s="267"/>
      <c r="E8" s="272"/>
      <c r="F8" s="272"/>
      <c r="G8" s="272"/>
      <c r="H8" s="272"/>
      <c r="I8" s="272"/>
      <c r="J8" s="272"/>
      <c r="K8" s="272"/>
      <c r="L8" s="272"/>
    </row>
    <row r="9" spans="1:12" s="455" customFormat="1" ht="12.75" customHeight="1">
      <c r="A9" s="455" t="s">
        <v>178</v>
      </c>
      <c r="B9" s="456"/>
      <c r="C9" s="457" t="s">
        <v>179</v>
      </c>
      <c r="D9" s="300"/>
      <c r="E9" s="281">
        <v>0</v>
      </c>
      <c r="F9" s="281">
        <v>0</v>
      </c>
      <c r="G9" s="281">
        <v>0</v>
      </c>
      <c r="H9" s="281">
        <v>0</v>
      </c>
      <c r="I9" s="281">
        <v>0</v>
      </c>
      <c r="J9" s="281">
        <v>0</v>
      </c>
      <c r="K9" s="281">
        <v>0</v>
      </c>
      <c r="L9" s="281">
        <f>E9+F9+G9+H9+I9+K9-J9</f>
        <v>0</v>
      </c>
    </row>
    <row r="10" spans="1:12" s="129" customFormat="1" ht="12.75" customHeight="1">
      <c r="A10" s="455"/>
      <c r="B10" s="456"/>
      <c r="C10" s="458"/>
      <c r="D10" s="267"/>
      <c r="E10" s="302"/>
      <c r="F10" s="302"/>
      <c r="G10" s="302"/>
      <c r="H10" s="302"/>
      <c r="I10" s="302"/>
      <c r="J10" s="302"/>
      <c r="K10" s="302"/>
      <c r="L10" s="302"/>
    </row>
    <row r="11" spans="2:12" ht="12.75" customHeight="1">
      <c r="B11" s="459" t="s">
        <v>180</v>
      </c>
      <c r="C11" s="454"/>
      <c r="D11" s="267"/>
      <c r="E11" s="272"/>
      <c r="F11" s="272"/>
      <c r="G11" s="272"/>
      <c r="H11" s="272"/>
      <c r="I11" s="272"/>
      <c r="J11" s="272"/>
      <c r="K11" s="272"/>
      <c r="L11" s="272"/>
    </row>
    <row r="12" spans="1:12" ht="12.75" outlineLevel="1">
      <c r="A12" s="417" t="s">
        <v>181</v>
      </c>
      <c r="B12" s="460"/>
      <c r="C12" s="461" t="s">
        <v>182</v>
      </c>
      <c r="D12" s="114" t="s">
        <v>183</v>
      </c>
      <c r="E12" s="277">
        <v>1901757.97</v>
      </c>
      <c r="F12" s="277">
        <v>0</v>
      </c>
      <c r="G12" s="277">
        <v>0</v>
      </c>
      <c r="H12" s="277">
        <v>1497658.61</v>
      </c>
      <c r="I12" s="277">
        <v>0</v>
      </c>
      <c r="J12" s="277">
        <v>0</v>
      </c>
      <c r="K12" s="277">
        <v>0</v>
      </c>
      <c r="L12" s="277">
        <f>E12+F12+G12+H12+I12+K12-J12</f>
        <v>3399416.58</v>
      </c>
    </row>
    <row r="13" spans="1:12" ht="12.75" outlineLevel="1">
      <c r="A13" s="417" t="s">
        <v>184</v>
      </c>
      <c r="B13" s="462"/>
      <c r="C13" s="463" t="s">
        <v>185</v>
      </c>
      <c r="D13" s="114" t="s">
        <v>186</v>
      </c>
      <c r="E13" s="277">
        <v>50274205</v>
      </c>
      <c r="F13" s="277">
        <v>0</v>
      </c>
      <c r="G13" s="277">
        <v>0</v>
      </c>
      <c r="H13" s="277">
        <v>2740519.77</v>
      </c>
      <c r="I13" s="277">
        <v>0</v>
      </c>
      <c r="J13" s="277">
        <v>483348.79</v>
      </c>
      <c r="K13" s="277">
        <v>2416346.65</v>
      </c>
      <c r="L13" s="277">
        <f>E13+F13+G13+H13+I13+K13-J13</f>
        <v>54947722.63</v>
      </c>
    </row>
    <row r="14" spans="1:12" ht="12.75" outlineLevel="1">
      <c r="A14" s="417" t="s">
        <v>187</v>
      </c>
      <c r="B14" s="462"/>
      <c r="C14" s="463" t="s">
        <v>188</v>
      </c>
      <c r="D14" s="114" t="s">
        <v>189</v>
      </c>
      <c r="E14" s="277">
        <v>-7897420.46</v>
      </c>
      <c r="F14" s="277">
        <v>0</v>
      </c>
      <c r="G14" s="277">
        <v>0</v>
      </c>
      <c r="H14" s="277">
        <v>0</v>
      </c>
      <c r="I14" s="277">
        <v>0</v>
      </c>
      <c r="J14" s="277">
        <v>0</v>
      </c>
      <c r="K14" s="277">
        <v>694469.87</v>
      </c>
      <c r="L14" s="277">
        <f>E14+F14+G14+H14+I14+K14-J14</f>
        <v>-7202950.59</v>
      </c>
    </row>
    <row r="15" spans="1:12" ht="12.75" outlineLevel="1">
      <c r="A15" s="417" t="s">
        <v>190</v>
      </c>
      <c r="B15" s="464"/>
      <c r="C15" s="463" t="s">
        <v>191</v>
      </c>
      <c r="D15" s="114" t="s">
        <v>192</v>
      </c>
      <c r="E15" s="277">
        <v>12752</v>
      </c>
      <c r="F15" s="277">
        <v>0</v>
      </c>
      <c r="G15" s="277">
        <v>0</v>
      </c>
      <c r="H15" s="277">
        <v>0</v>
      </c>
      <c r="I15" s="277">
        <v>0</v>
      </c>
      <c r="J15" s="277">
        <v>2037109.55</v>
      </c>
      <c r="K15" s="277">
        <v>2024357.55</v>
      </c>
      <c r="L15" s="277">
        <f>E15+F15+G15+H15+I15+K15-J15</f>
        <v>0</v>
      </c>
    </row>
    <row r="16" spans="1:12" s="455" customFormat="1" ht="12.75" customHeight="1">
      <c r="A16" s="455" t="s">
        <v>193</v>
      </c>
      <c r="B16" s="465"/>
      <c r="C16" s="458" t="s">
        <v>194</v>
      </c>
      <c r="D16" s="303"/>
      <c r="E16" s="466">
        <v>44291294.51</v>
      </c>
      <c r="F16" s="280">
        <v>0</v>
      </c>
      <c r="G16" s="280">
        <v>0</v>
      </c>
      <c r="H16" s="280">
        <v>4238178.38</v>
      </c>
      <c r="I16" s="280">
        <v>0</v>
      </c>
      <c r="J16" s="280">
        <v>2520458.34</v>
      </c>
      <c r="K16" s="280">
        <v>5135174.07</v>
      </c>
      <c r="L16" s="280">
        <f>E16+F16+G16+H16+I16+K16-J16</f>
        <v>51144188.620000005</v>
      </c>
    </row>
    <row r="17" spans="2:12" ht="12.75" customHeight="1">
      <c r="B17" s="464"/>
      <c r="C17" s="463"/>
      <c r="D17" s="114"/>
      <c r="E17" s="272"/>
      <c r="F17" s="272"/>
      <c r="G17" s="272"/>
      <c r="H17" s="272"/>
      <c r="I17" s="272"/>
      <c r="J17" s="272"/>
      <c r="K17" s="272"/>
      <c r="L17" s="272"/>
    </row>
    <row r="18" spans="2:12" ht="12.75" customHeight="1">
      <c r="B18" s="467"/>
      <c r="C18" s="458" t="s">
        <v>195</v>
      </c>
      <c r="D18" s="303"/>
      <c r="E18" s="281">
        <f aca="true" t="shared" si="0" ref="E18:K18">E9+E16</f>
        <v>44291294.51</v>
      </c>
      <c r="F18" s="281">
        <f t="shared" si="0"/>
        <v>0</v>
      </c>
      <c r="G18" s="281">
        <f t="shared" si="0"/>
        <v>0</v>
      </c>
      <c r="H18" s="281">
        <f t="shared" si="0"/>
        <v>4238178.38</v>
      </c>
      <c r="I18" s="281">
        <f t="shared" si="0"/>
        <v>0</v>
      </c>
      <c r="J18" s="281">
        <f t="shared" si="0"/>
        <v>2520458.34</v>
      </c>
      <c r="K18" s="281">
        <f t="shared" si="0"/>
        <v>5135174.07</v>
      </c>
      <c r="L18" s="281">
        <f>E18+F18+G18+H18+I18+K18-J18</f>
        <v>51144188.620000005</v>
      </c>
    </row>
    <row r="19" ht="12.75">
      <c r="B19" s="418"/>
    </row>
    <row r="20" spans="1:2" ht="12.75">
      <c r="A20" s="438" t="s">
        <v>303</v>
      </c>
      <c r="B20" s="547"/>
    </row>
    <row r="21" spans="1:2" ht="12.75">
      <c r="A21" s="438" t="s">
        <v>303</v>
      </c>
      <c r="B21" s="547"/>
    </row>
    <row r="22" ht="12.75">
      <c r="B22" s="547"/>
    </row>
    <row r="23" ht="12.75">
      <c r="B23" s="547"/>
    </row>
  </sheetData>
  <mergeCells count="4">
    <mergeCell ref="B2:F2"/>
    <mergeCell ref="B3:F3"/>
    <mergeCell ref="B4:C4"/>
    <mergeCell ref="B5:C5"/>
  </mergeCells>
  <printOptions horizontalCentered="1"/>
  <pageMargins left="0.5" right="0.5" top="0.75" bottom="0.5" header="0.5" footer="0.5"/>
  <pageSetup horizontalDpi="600" verticalDpi="600" orientation="landscape" scale="75" r:id="rId1"/>
</worksheet>
</file>

<file path=xl/worksheets/sheet11.xml><?xml version="1.0" encoding="utf-8"?>
<worksheet xmlns="http://schemas.openxmlformats.org/spreadsheetml/2006/main" xmlns:r="http://schemas.openxmlformats.org/officeDocument/2006/relationships">
  <dimension ref="A1:N65"/>
  <sheetViews>
    <sheetView workbookViewId="0" topLeftCell="B1">
      <selection activeCell="B4" sqref="B4:C4"/>
    </sheetView>
  </sheetViews>
  <sheetFormatPr defaultColWidth="9.140625" defaultRowHeight="12.75"/>
  <cols>
    <col min="1" max="1" width="3.00390625" style="2" hidden="1" customWidth="1"/>
    <col min="2" max="2" width="2.7109375" style="1" customWidth="1"/>
    <col min="3" max="3" width="2.7109375" style="34" customWidth="1"/>
    <col min="4" max="4" width="64.57421875" style="2" customWidth="1"/>
    <col min="5" max="5" width="7.140625" style="34" customWidth="1"/>
    <col min="6" max="6" width="20.7109375" style="34" hidden="1" customWidth="1"/>
    <col min="7" max="10" width="20.7109375" style="34" customWidth="1"/>
    <col min="11" max="14" width="9.140625" style="79" hidden="1" customWidth="1"/>
    <col min="15" max="15" width="9.140625" style="79" customWidth="1" collapsed="1"/>
    <col min="16" max="16384" width="9.140625" style="79" customWidth="1"/>
  </cols>
  <sheetData>
    <row r="1" spans="1:10" s="85" customFormat="1" ht="15.75" customHeight="1">
      <c r="A1" s="469"/>
      <c r="B1" s="557" t="str">
        <f>"University of Missouri - "&amp;RBN</f>
        <v>University of Missouri - University-Wide Resources</v>
      </c>
      <c r="C1" s="551"/>
      <c r="D1" s="551"/>
      <c r="E1" s="81"/>
      <c r="F1" s="81"/>
      <c r="G1" s="81"/>
      <c r="H1" s="81"/>
      <c r="I1" s="470"/>
      <c r="J1" s="470"/>
    </row>
    <row r="2" spans="1:10" s="89" customFormat="1" ht="15.75" customHeight="1">
      <c r="A2" s="471"/>
      <c r="B2" s="558" t="s">
        <v>196</v>
      </c>
      <c r="C2" s="553"/>
      <c r="D2" s="553"/>
      <c r="E2" s="12"/>
      <c r="F2" s="12"/>
      <c r="G2" s="12"/>
      <c r="H2" s="12"/>
      <c r="I2" s="472"/>
      <c r="J2" s="472"/>
    </row>
    <row r="3" spans="1:14" ht="15.75" customHeight="1">
      <c r="A3" s="1"/>
      <c r="B3" s="559" t="str">
        <f>"  As of "&amp;TEXT(K3,"MMMM DD, YYY")</f>
        <v>  As of June 30, 2003</v>
      </c>
      <c r="C3" s="553"/>
      <c r="D3" s="553"/>
      <c r="E3" s="16"/>
      <c r="F3" s="16"/>
      <c r="G3" s="16"/>
      <c r="H3" s="16"/>
      <c r="I3" s="473"/>
      <c r="J3" s="473"/>
      <c r="K3" s="2" t="s">
        <v>424</v>
      </c>
      <c r="N3" s="79" t="s">
        <v>26</v>
      </c>
    </row>
    <row r="4" spans="1:10" ht="12.75" customHeight="1">
      <c r="A4" s="22"/>
      <c r="B4" s="474"/>
      <c r="C4" s="475"/>
      <c r="D4" s="475"/>
      <c r="E4" s="475"/>
      <c r="F4" s="476"/>
      <c r="G4" s="476"/>
      <c r="H4" s="476"/>
      <c r="I4" s="476"/>
      <c r="J4" s="476"/>
    </row>
    <row r="5" spans="1:10" ht="12.75">
      <c r="A5" s="22"/>
      <c r="B5" s="109"/>
      <c r="C5" s="29"/>
      <c r="D5" s="29"/>
      <c r="E5" s="110"/>
      <c r="F5" s="111" t="s">
        <v>165</v>
      </c>
      <c r="G5" s="111" t="s">
        <v>165</v>
      </c>
      <c r="H5" s="111"/>
      <c r="I5" s="111"/>
      <c r="J5" s="111" t="s">
        <v>165</v>
      </c>
    </row>
    <row r="6" spans="1:10" ht="12.75">
      <c r="A6" s="22"/>
      <c r="B6" s="109"/>
      <c r="C6" s="117"/>
      <c r="D6" s="117"/>
      <c r="E6" s="118"/>
      <c r="F6" s="477" t="s">
        <v>197</v>
      </c>
      <c r="G6" s="478" t="s">
        <v>198</v>
      </c>
      <c r="H6" s="119" t="s">
        <v>199</v>
      </c>
      <c r="I6" s="119" t="s">
        <v>200</v>
      </c>
      <c r="J6" s="478" t="s">
        <v>201</v>
      </c>
    </row>
    <row r="7" spans="1:10" ht="12.75" customHeight="1">
      <c r="A7" s="22"/>
      <c r="B7" s="100" t="s">
        <v>202</v>
      </c>
      <c r="C7" s="120"/>
      <c r="D7" s="120"/>
      <c r="E7" s="24"/>
      <c r="F7" s="27"/>
      <c r="G7" s="27"/>
      <c r="H7" s="27"/>
      <c r="I7" s="27"/>
      <c r="J7" s="27"/>
    </row>
    <row r="8" spans="1:10" ht="12.75" customHeight="1">
      <c r="A8" s="34" t="s">
        <v>203</v>
      </c>
      <c r="B8" s="479"/>
      <c r="C8" s="121" t="s">
        <v>204</v>
      </c>
      <c r="D8" s="121"/>
      <c r="E8" s="31"/>
      <c r="F8" s="32">
        <v>0</v>
      </c>
      <c r="G8" s="35">
        <f aca="true" t="shared" si="0" ref="G8:G15">F8</f>
        <v>0</v>
      </c>
      <c r="H8" s="35">
        <v>0</v>
      </c>
      <c r="I8" s="35">
        <v>0</v>
      </c>
      <c r="J8" s="35">
        <f aca="true" t="shared" si="1" ref="J8:J15">G8+H8+I8</f>
        <v>0</v>
      </c>
    </row>
    <row r="9" spans="1:10" ht="12.75" customHeight="1">
      <c r="A9" s="34" t="s">
        <v>205</v>
      </c>
      <c r="B9" s="479"/>
      <c r="C9" s="121" t="s">
        <v>206</v>
      </c>
      <c r="D9" s="121"/>
      <c r="E9" s="31"/>
      <c r="F9" s="32">
        <v>0</v>
      </c>
      <c r="G9" s="37">
        <f t="shared" si="0"/>
        <v>0</v>
      </c>
      <c r="H9" s="37">
        <v>0</v>
      </c>
      <c r="I9" s="37">
        <v>0</v>
      </c>
      <c r="J9" s="37">
        <f t="shared" si="1"/>
        <v>0</v>
      </c>
    </row>
    <row r="10" spans="1:10" ht="12.75" customHeight="1">
      <c r="A10" s="34" t="s">
        <v>207</v>
      </c>
      <c r="B10" s="479"/>
      <c r="C10" s="121" t="s">
        <v>208</v>
      </c>
      <c r="D10" s="121"/>
      <c r="E10" s="31"/>
      <c r="F10" s="32">
        <v>0</v>
      </c>
      <c r="G10" s="37">
        <f t="shared" si="0"/>
        <v>0</v>
      </c>
      <c r="H10" s="37">
        <v>0</v>
      </c>
      <c r="I10" s="37">
        <v>0</v>
      </c>
      <c r="J10" s="37">
        <f t="shared" si="1"/>
        <v>0</v>
      </c>
    </row>
    <row r="11" spans="1:10" ht="12.75" customHeight="1">
      <c r="A11" s="121" t="s">
        <v>209</v>
      </c>
      <c r="B11" s="30"/>
      <c r="C11" s="121" t="s">
        <v>210</v>
      </c>
      <c r="D11" s="121"/>
      <c r="E11" s="31"/>
      <c r="F11" s="32">
        <v>302947</v>
      </c>
      <c r="G11" s="37">
        <f t="shared" si="0"/>
        <v>302947</v>
      </c>
      <c r="H11" s="37">
        <v>338360</v>
      </c>
      <c r="I11" s="37">
        <v>-259452</v>
      </c>
      <c r="J11" s="37">
        <f t="shared" si="1"/>
        <v>381855</v>
      </c>
    </row>
    <row r="12" spans="1:10" ht="12.75" customHeight="1">
      <c r="A12" s="121" t="s">
        <v>211</v>
      </c>
      <c r="B12" s="30"/>
      <c r="C12" s="121" t="s">
        <v>212</v>
      </c>
      <c r="D12" s="121"/>
      <c r="E12" s="31"/>
      <c r="F12" s="32">
        <v>0</v>
      </c>
      <c r="G12" s="37">
        <f t="shared" si="0"/>
        <v>0</v>
      </c>
      <c r="H12" s="37">
        <v>0</v>
      </c>
      <c r="I12" s="37">
        <v>0</v>
      </c>
      <c r="J12" s="37">
        <f t="shared" si="1"/>
        <v>0</v>
      </c>
    </row>
    <row r="13" spans="1:10" ht="12.75" customHeight="1">
      <c r="A13" s="121" t="s">
        <v>213</v>
      </c>
      <c r="B13" s="30"/>
      <c r="C13" s="121" t="s">
        <v>214</v>
      </c>
      <c r="D13" s="121"/>
      <c r="E13" s="31"/>
      <c r="F13" s="32">
        <v>0</v>
      </c>
      <c r="G13" s="37">
        <f t="shared" si="0"/>
        <v>0</v>
      </c>
      <c r="H13" s="37">
        <v>0</v>
      </c>
      <c r="I13" s="37">
        <v>0</v>
      </c>
      <c r="J13" s="37">
        <f t="shared" si="1"/>
        <v>0</v>
      </c>
    </row>
    <row r="14" spans="1:10" ht="12.75" customHeight="1">
      <c r="A14" s="121" t="s">
        <v>215</v>
      </c>
      <c r="B14" s="30"/>
      <c r="C14" s="121" t="s">
        <v>216</v>
      </c>
      <c r="D14" s="121"/>
      <c r="E14" s="31"/>
      <c r="F14" s="32">
        <v>0</v>
      </c>
      <c r="G14" s="37">
        <f t="shared" si="0"/>
        <v>0</v>
      </c>
      <c r="H14" s="37">
        <v>0</v>
      </c>
      <c r="I14" s="37">
        <v>0</v>
      </c>
      <c r="J14" s="37">
        <f t="shared" si="1"/>
        <v>0</v>
      </c>
    </row>
    <row r="15" spans="1:10" ht="12.75" customHeight="1">
      <c r="A15" s="121" t="s">
        <v>217</v>
      </c>
      <c r="B15" s="30"/>
      <c r="C15" s="121" t="s">
        <v>218</v>
      </c>
      <c r="D15" s="121"/>
      <c r="E15" s="31"/>
      <c r="F15" s="32">
        <v>0</v>
      </c>
      <c r="G15" s="37">
        <f t="shared" si="0"/>
        <v>0</v>
      </c>
      <c r="H15" s="37">
        <v>0</v>
      </c>
      <c r="I15" s="37">
        <v>0</v>
      </c>
      <c r="J15" s="37">
        <f t="shared" si="1"/>
        <v>0</v>
      </c>
    </row>
    <row r="16" spans="1:10" s="129" customFormat="1" ht="12.75" customHeight="1">
      <c r="A16" s="120" t="s">
        <v>303</v>
      </c>
      <c r="B16" s="23"/>
      <c r="C16" s="120"/>
      <c r="D16" s="120"/>
      <c r="E16" s="24"/>
      <c r="F16" s="27"/>
      <c r="G16" s="40"/>
      <c r="H16" s="40"/>
      <c r="I16" s="40"/>
      <c r="J16" s="40"/>
    </row>
    <row r="17" spans="1:10" s="129" customFormat="1" ht="12.75" customHeight="1">
      <c r="A17" s="120" t="s">
        <v>303</v>
      </c>
      <c r="B17" s="23" t="s">
        <v>220</v>
      </c>
      <c r="D17" s="120"/>
      <c r="E17" s="24"/>
      <c r="F17" s="27">
        <f>F15+F14+F13+F12+F11+F10+F9+F8</f>
        <v>302947</v>
      </c>
      <c r="G17" s="40">
        <f>G15+G14+G13+G12+G11+G10+G9+G8</f>
        <v>302947</v>
      </c>
      <c r="H17" s="40">
        <f>H15+H14+H13+H12+H11+H10+H9+H8</f>
        <v>338360</v>
      </c>
      <c r="I17" s="40">
        <f>I15+I14+I13+I12+I11+I10+I9+I8</f>
        <v>-259452</v>
      </c>
      <c r="J17" s="40">
        <f>J15+J14+J13+J12+J11+J10+J9+J8</f>
        <v>381855</v>
      </c>
    </row>
    <row r="18" spans="1:10" s="129" customFormat="1" ht="12.75" customHeight="1">
      <c r="A18" s="120" t="s">
        <v>303</v>
      </c>
      <c r="B18" s="23"/>
      <c r="C18" s="120"/>
      <c r="D18" s="120"/>
      <c r="E18" s="24"/>
      <c r="F18" s="27"/>
      <c r="G18" s="40"/>
      <c r="H18" s="40"/>
      <c r="I18" s="40"/>
      <c r="J18" s="40"/>
    </row>
    <row r="19" spans="1:10" s="129" customFormat="1" ht="12.75" customHeight="1">
      <c r="A19" s="120" t="s">
        <v>303</v>
      </c>
      <c r="B19" s="23" t="s">
        <v>221</v>
      </c>
      <c r="D19" s="120"/>
      <c r="E19" s="24"/>
      <c r="F19" s="27"/>
      <c r="G19" s="40"/>
      <c r="H19" s="40"/>
      <c r="I19" s="40"/>
      <c r="J19" s="40"/>
    </row>
    <row r="20" spans="1:10" ht="12.75" customHeight="1">
      <c r="A20" s="121" t="s">
        <v>222</v>
      </c>
      <c r="B20" s="30"/>
      <c r="C20" s="121" t="s">
        <v>204</v>
      </c>
      <c r="D20" s="480"/>
      <c r="E20" s="31"/>
      <c r="F20" s="32">
        <v>0</v>
      </c>
      <c r="G20" s="37">
        <f>-F20</f>
        <v>0</v>
      </c>
      <c r="H20" s="37">
        <v>0</v>
      </c>
      <c r="I20" s="37">
        <v>0</v>
      </c>
      <c r="J20" s="37">
        <f>G20+H20+I20</f>
        <v>0</v>
      </c>
    </row>
    <row r="21" spans="1:10" ht="12.75" customHeight="1">
      <c r="A21" s="121" t="s">
        <v>223</v>
      </c>
      <c r="B21" s="30"/>
      <c r="C21" s="121" t="s">
        <v>208</v>
      </c>
      <c r="D21" s="480"/>
      <c r="E21" s="31"/>
      <c r="F21" s="32">
        <v>0</v>
      </c>
      <c r="G21" s="37">
        <f>-F21</f>
        <v>0</v>
      </c>
      <c r="H21" s="37">
        <v>0</v>
      </c>
      <c r="I21" s="37">
        <v>0</v>
      </c>
      <c r="J21" s="37">
        <f>G21+H21+I21</f>
        <v>0</v>
      </c>
    </row>
    <row r="22" spans="1:10" ht="12.75" customHeight="1">
      <c r="A22" s="121" t="s">
        <v>224</v>
      </c>
      <c r="B22" s="30"/>
      <c r="C22" s="121" t="s">
        <v>210</v>
      </c>
      <c r="D22" s="79"/>
      <c r="E22" s="31"/>
      <c r="F22" s="32">
        <v>-191968.38</v>
      </c>
      <c r="G22" s="37">
        <f>-F22</f>
        <v>191968.38</v>
      </c>
      <c r="H22" s="37">
        <v>92595.16</v>
      </c>
      <c r="I22" s="37">
        <v>-234191.52</v>
      </c>
      <c r="J22" s="37">
        <f>G22+H22+I22</f>
        <v>50372.02000000005</v>
      </c>
    </row>
    <row r="23" spans="1:10" ht="12.75" customHeight="1">
      <c r="A23" s="34"/>
      <c r="C23" s="121"/>
      <c r="D23" s="121"/>
      <c r="E23" s="31"/>
      <c r="F23" s="32"/>
      <c r="G23" s="37"/>
      <c r="H23" s="37"/>
      <c r="I23" s="37"/>
      <c r="J23" s="37"/>
    </row>
    <row r="24" spans="1:10" s="129" customFormat="1" ht="12.75" customHeight="1">
      <c r="A24" s="29"/>
      <c r="B24" s="23" t="s">
        <v>225</v>
      </c>
      <c r="D24" s="120"/>
      <c r="E24" s="24"/>
      <c r="F24" s="27">
        <f>F20+F21+F22</f>
        <v>-191968.38</v>
      </c>
      <c r="G24" s="40">
        <f>G20+G21+G22</f>
        <v>191968.38</v>
      </c>
      <c r="H24" s="40">
        <f>H20+H21+H22</f>
        <v>92595.16</v>
      </c>
      <c r="I24" s="40">
        <f>I20+I21+I22</f>
        <v>-234191.52</v>
      </c>
      <c r="J24" s="40">
        <f>J20+J21+J22</f>
        <v>50372.02000000005</v>
      </c>
    </row>
    <row r="25" spans="1:10" ht="12.75" customHeight="1">
      <c r="A25" s="34"/>
      <c r="C25" s="121"/>
      <c r="D25" s="121"/>
      <c r="E25" s="31"/>
      <c r="F25" s="32"/>
      <c r="G25" s="37"/>
      <c r="H25" s="37"/>
      <c r="I25" s="37"/>
      <c r="J25" s="37"/>
    </row>
    <row r="26" spans="1:10" ht="12.75" customHeight="1">
      <c r="A26" s="29"/>
      <c r="B26" s="23" t="s">
        <v>226</v>
      </c>
      <c r="C26" s="481"/>
      <c r="D26" s="120"/>
      <c r="E26" s="24"/>
      <c r="F26" s="27">
        <f>F17-F24</f>
        <v>494915.38</v>
      </c>
      <c r="G26" s="42">
        <f>G17-G24</f>
        <v>110978.62</v>
      </c>
      <c r="H26" s="42">
        <f>H17-H24</f>
        <v>245764.84</v>
      </c>
      <c r="I26" s="42">
        <f>I17-I24</f>
        <v>-25260.48000000001</v>
      </c>
      <c r="J26" s="42">
        <f>J17-J24</f>
        <v>331482.98</v>
      </c>
    </row>
    <row r="27" spans="2:4" ht="12.75">
      <c r="B27" s="49"/>
      <c r="C27" s="49"/>
      <c r="D27" s="49"/>
    </row>
    <row r="28" spans="2:4" ht="12.75">
      <c r="B28" s="34"/>
      <c r="D28" s="34"/>
    </row>
    <row r="29" spans="2:4" ht="12.75">
      <c r="B29" s="34"/>
      <c r="D29" s="34"/>
    </row>
    <row r="30" spans="2:4" ht="12.75">
      <c r="B30" s="34"/>
      <c r="D30" s="34"/>
    </row>
    <row r="31" spans="2:4" ht="12.75">
      <c r="B31" s="34"/>
      <c r="D31" s="34"/>
    </row>
    <row r="32" spans="2:4" ht="12.75">
      <c r="B32" s="34"/>
      <c r="D32" s="34"/>
    </row>
    <row r="33" spans="2:4" ht="12.75">
      <c r="B33" s="34"/>
      <c r="D33" s="34"/>
    </row>
    <row r="34" spans="2:4" ht="12.75">
      <c r="B34" s="34"/>
      <c r="D34" s="34"/>
    </row>
    <row r="35" spans="2:4" ht="12.75">
      <c r="B35" s="34"/>
      <c r="D35" s="34"/>
    </row>
    <row r="36" spans="2:4" ht="12.75">
      <c r="B36" s="34"/>
      <c r="D36" s="34"/>
    </row>
    <row r="37" spans="2:4" ht="12.75">
      <c r="B37" s="34"/>
      <c r="D37" s="34"/>
    </row>
    <row r="38" spans="2:4" ht="12.75">
      <c r="B38" s="34"/>
      <c r="D38" s="34"/>
    </row>
    <row r="39" spans="2:4" ht="12.75">
      <c r="B39" s="34"/>
      <c r="D39" s="34"/>
    </row>
    <row r="40" spans="2:4" ht="12.75">
      <c r="B40" s="34"/>
      <c r="D40" s="34"/>
    </row>
    <row r="41" spans="2:4" ht="12.75">
      <c r="B41" s="34"/>
      <c r="D41" s="34"/>
    </row>
    <row r="42" spans="2:4" ht="12.75">
      <c r="B42" s="34"/>
      <c r="D42" s="34"/>
    </row>
    <row r="43" spans="2:4" ht="12.75">
      <c r="B43" s="34"/>
      <c r="D43" s="34"/>
    </row>
    <row r="44" spans="2:4" ht="12.75">
      <c r="B44" s="34"/>
      <c r="D44" s="34"/>
    </row>
    <row r="45" spans="2:4" ht="12.75">
      <c r="B45" s="34"/>
      <c r="D45" s="34"/>
    </row>
    <row r="46" spans="2:4" ht="12.75">
      <c r="B46" s="34"/>
      <c r="D46" s="34"/>
    </row>
    <row r="47" spans="2:4" ht="12.75">
      <c r="B47" s="34"/>
      <c r="D47" s="34"/>
    </row>
    <row r="48" spans="2:4" ht="12.75">
      <c r="B48" s="34"/>
      <c r="D48" s="34"/>
    </row>
    <row r="49" spans="2:4" ht="12.75">
      <c r="B49" s="34"/>
      <c r="D49" s="34"/>
    </row>
    <row r="50" spans="2:4" ht="12.75">
      <c r="B50" s="34"/>
      <c r="D50" s="34"/>
    </row>
    <row r="51" spans="2:4" ht="12.75">
      <c r="B51" s="34"/>
      <c r="D51" s="34"/>
    </row>
    <row r="52" spans="2:4" ht="12.75">
      <c r="B52" s="34"/>
      <c r="D52" s="34"/>
    </row>
    <row r="53" spans="2:4" ht="12.75">
      <c r="B53" s="34"/>
      <c r="D53" s="34"/>
    </row>
    <row r="54" spans="2:4" ht="12.75">
      <c r="B54" s="34"/>
      <c r="D54" s="34"/>
    </row>
    <row r="55" spans="2:4" ht="12.75">
      <c r="B55" s="34"/>
      <c r="D55" s="34"/>
    </row>
    <row r="56" spans="2:4" ht="12.75">
      <c r="B56" s="34"/>
      <c r="D56" s="34"/>
    </row>
    <row r="57" spans="2:4" ht="12.75">
      <c r="B57" s="34"/>
      <c r="D57" s="34"/>
    </row>
    <row r="58" spans="2:4" ht="12.75">
      <c r="B58" s="34"/>
      <c r="D58" s="34"/>
    </row>
    <row r="59" spans="2:4" ht="12.75">
      <c r="B59" s="34"/>
      <c r="D59" s="34"/>
    </row>
    <row r="60" spans="2:4" ht="12.75">
      <c r="B60" s="34"/>
      <c r="D60" s="34"/>
    </row>
    <row r="61" spans="2:4" ht="12.75">
      <c r="B61" s="34"/>
      <c r="D61" s="34"/>
    </row>
    <row r="62" spans="2:7" ht="12.75">
      <c r="B62" s="34"/>
      <c r="D62" s="34"/>
      <c r="F62" s="482"/>
      <c r="G62" s="482"/>
    </row>
    <row r="63" spans="2:4" ht="12.75">
      <c r="B63" s="34"/>
      <c r="D63" s="34"/>
    </row>
    <row r="64" spans="2:4" ht="12.75">
      <c r="B64" s="34"/>
      <c r="D64" s="34"/>
    </row>
    <row r="65" spans="2:4" ht="12.75">
      <c r="B65" s="34"/>
      <c r="D65" s="34"/>
    </row>
  </sheetData>
  <mergeCells count="3">
    <mergeCell ref="B1:D1"/>
    <mergeCell ref="B2:D2"/>
    <mergeCell ref="B3:D3"/>
  </mergeCells>
  <printOptions horizontalCentered="1"/>
  <pageMargins left="0.5" right="0.5" top="0.75" bottom="0.5" header="0.5" footer="0.5"/>
  <pageSetup horizontalDpi="600" verticalDpi="600" orientation="landscape" scale="80" r:id="rId1"/>
</worksheet>
</file>

<file path=xl/worksheets/sheet12.xml><?xml version="1.0" encoding="utf-8"?>
<worksheet xmlns="http://schemas.openxmlformats.org/spreadsheetml/2006/main" xmlns:r="http://schemas.openxmlformats.org/officeDocument/2006/relationships">
  <dimension ref="A1:J116"/>
  <sheetViews>
    <sheetView workbookViewId="0" topLeftCell="A1">
      <selection activeCell="A3" sqref="A3:B3"/>
    </sheetView>
  </sheetViews>
  <sheetFormatPr defaultColWidth="9.7109375" defaultRowHeight="12.75"/>
  <cols>
    <col min="1" max="1" width="2.7109375" style="502" customWidth="1"/>
    <col min="2" max="2" width="68.7109375" style="483" customWidth="1"/>
    <col min="3" max="4" width="15.7109375" style="483" customWidth="1"/>
    <col min="5" max="6" width="13.7109375" style="483" customWidth="1"/>
    <col min="7" max="8" width="15.7109375" style="483" customWidth="1"/>
    <col min="9" max="9" width="9.7109375" style="483" customWidth="1"/>
    <col min="10" max="10" width="14.7109375" style="483" customWidth="1"/>
    <col min="11" max="16384" width="9.7109375" style="483" customWidth="1"/>
  </cols>
  <sheetData>
    <row r="1" spans="1:8" ht="15.75" customHeight="1">
      <c r="A1" s="560" t="s">
        <v>227</v>
      </c>
      <c r="B1" s="551"/>
      <c r="C1" s="304" t="s">
        <v>228</v>
      </c>
      <c r="D1" s="304"/>
      <c r="E1" s="304"/>
      <c r="F1" s="304"/>
      <c r="G1" s="304"/>
      <c r="H1" s="289"/>
    </row>
    <row r="2" spans="1:8" ht="15.75" customHeight="1">
      <c r="A2" s="552" t="s">
        <v>229</v>
      </c>
      <c r="B2" s="553"/>
      <c r="C2" s="305" t="s">
        <v>228</v>
      </c>
      <c r="D2" s="305"/>
      <c r="E2" s="305"/>
      <c r="F2" s="305"/>
      <c r="G2" s="305"/>
      <c r="H2" s="94"/>
    </row>
    <row r="3" spans="1:8" ht="15.75" customHeight="1">
      <c r="A3" s="561" t="s">
        <v>230</v>
      </c>
      <c r="B3" s="553"/>
      <c r="C3" s="305"/>
      <c r="D3" s="305"/>
      <c r="E3" s="305"/>
      <c r="F3" s="305"/>
      <c r="G3" s="305"/>
      <c r="H3" s="94"/>
    </row>
    <row r="4" spans="1:8" ht="12.75" customHeight="1">
      <c r="A4" s="484" t="s">
        <v>231</v>
      </c>
      <c r="B4" s="305"/>
      <c r="C4" s="305" t="s">
        <v>228</v>
      </c>
      <c r="D4" s="305"/>
      <c r="E4" s="305"/>
      <c r="F4" s="305"/>
      <c r="G4" s="305"/>
      <c r="H4" s="94"/>
    </row>
    <row r="5" spans="1:10" ht="12.75" customHeight="1">
      <c r="A5" s="485"/>
      <c r="B5" s="486" t="s">
        <v>231</v>
      </c>
      <c r="C5" s="487" t="s">
        <v>232</v>
      </c>
      <c r="D5" s="488" t="s">
        <v>165</v>
      </c>
      <c r="E5" s="488"/>
      <c r="F5" s="488"/>
      <c r="G5" s="487"/>
      <c r="H5" s="489" t="s">
        <v>165</v>
      </c>
      <c r="I5" s="490"/>
      <c r="J5" s="490"/>
    </row>
    <row r="6" spans="1:10" ht="12.75" customHeight="1">
      <c r="A6" s="491"/>
      <c r="B6" s="492" t="s">
        <v>231</v>
      </c>
      <c r="C6" s="493" t="s">
        <v>233</v>
      </c>
      <c r="D6" s="494" t="s">
        <v>198</v>
      </c>
      <c r="E6" s="495" t="s">
        <v>199</v>
      </c>
      <c r="F6" s="495" t="s">
        <v>234</v>
      </c>
      <c r="G6" s="493" t="s">
        <v>235</v>
      </c>
      <c r="H6" s="496" t="s">
        <v>201</v>
      </c>
      <c r="I6" s="490"/>
      <c r="J6" s="490"/>
    </row>
    <row r="7" spans="1:8" s="79" customFormat="1" ht="12.75" customHeight="1">
      <c r="A7" s="497" t="s">
        <v>236</v>
      </c>
      <c r="C7" s="498"/>
      <c r="D7" s="498"/>
      <c r="E7" s="498"/>
      <c r="F7" s="499"/>
      <c r="G7" s="499"/>
      <c r="H7" s="499"/>
    </row>
    <row r="8" spans="1:8" s="79" customFormat="1" ht="12.75" customHeight="1">
      <c r="A8" s="500"/>
      <c r="B8" s="501" t="s">
        <v>237</v>
      </c>
      <c r="C8" s="498"/>
      <c r="D8" s="498"/>
      <c r="E8" s="498"/>
      <c r="F8" s="499"/>
      <c r="G8" s="499"/>
      <c r="H8" s="499"/>
    </row>
    <row r="9" spans="2:10" ht="12.75" customHeight="1">
      <c r="B9" s="503" t="s">
        <v>238</v>
      </c>
      <c r="C9" s="504">
        <v>8220000</v>
      </c>
      <c r="D9" s="504">
        <v>8220000</v>
      </c>
      <c r="E9" s="504">
        <v>0</v>
      </c>
      <c r="F9" s="505">
        <v>0</v>
      </c>
      <c r="G9" s="504">
        <v>0</v>
      </c>
      <c r="H9" s="505">
        <f>D9+E9-F9-G9</f>
        <v>8220000</v>
      </c>
      <c r="I9" s="490"/>
      <c r="J9" s="490"/>
    </row>
    <row r="10" spans="2:10" ht="12.75" customHeight="1">
      <c r="B10" s="506"/>
      <c r="C10" s="507"/>
      <c r="D10" s="507"/>
      <c r="E10" s="507"/>
      <c r="F10" s="507"/>
      <c r="G10" s="508"/>
      <c r="H10" s="507"/>
      <c r="I10" s="490"/>
      <c r="J10" s="490"/>
    </row>
    <row r="11" spans="1:10" s="513" customFormat="1" ht="12.75" customHeight="1">
      <c r="A11" s="509"/>
      <c r="B11" s="510" t="s">
        <v>239</v>
      </c>
      <c r="C11" s="511">
        <f aca="true" t="shared" si="0" ref="C11:H11">C9</f>
        <v>8220000</v>
      </c>
      <c r="D11" s="511">
        <f t="shared" si="0"/>
        <v>8220000</v>
      </c>
      <c r="E11" s="511">
        <f t="shared" si="0"/>
        <v>0</v>
      </c>
      <c r="F11" s="511">
        <f t="shared" si="0"/>
        <v>0</v>
      </c>
      <c r="G11" s="511">
        <f t="shared" si="0"/>
        <v>0</v>
      </c>
      <c r="H11" s="511">
        <f t="shared" si="0"/>
        <v>8220000</v>
      </c>
      <c r="I11" s="512"/>
      <c r="J11" s="512"/>
    </row>
    <row r="12" ht="12.75" customHeight="1">
      <c r="B12" s="79"/>
    </row>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spans="1:2" ht="12.75" customHeight="1">
      <c r="A24" s="514"/>
      <c r="B24" s="515"/>
    </row>
    <row r="25" spans="1:2" ht="12.75" customHeight="1">
      <c r="A25" s="514"/>
      <c r="B25" s="515"/>
    </row>
    <row r="26" spans="1:2" ht="12.75" customHeight="1">
      <c r="A26" s="514"/>
      <c r="B26" s="515"/>
    </row>
    <row r="27" spans="1:2" ht="12.75" customHeight="1">
      <c r="A27" s="514"/>
      <c r="B27" s="515"/>
    </row>
    <row r="28" spans="1:2" ht="12.75" customHeight="1">
      <c r="A28" s="514"/>
      <c r="B28" s="515"/>
    </row>
    <row r="29" spans="1:2" ht="12.75" customHeight="1">
      <c r="A29" s="514"/>
      <c r="B29" s="515"/>
    </row>
    <row r="30" spans="1:2" ht="12.75" customHeight="1">
      <c r="A30" s="514"/>
      <c r="B30" s="515"/>
    </row>
    <row r="31" spans="1:2" ht="12.75" customHeight="1">
      <c r="A31" s="514"/>
      <c r="B31" s="515"/>
    </row>
    <row r="32" spans="1:2" ht="12.75" customHeight="1">
      <c r="A32" s="514"/>
      <c r="B32" s="515"/>
    </row>
    <row r="33" spans="1:2" ht="12.75" customHeight="1">
      <c r="A33" s="514"/>
      <c r="B33" s="515"/>
    </row>
    <row r="34" spans="1:2" ht="12.75" customHeight="1">
      <c r="A34" s="514"/>
      <c r="B34" s="515"/>
    </row>
    <row r="35" spans="1:2" ht="12.75" customHeight="1">
      <c r="A35" s="514"/>
      <c r="B35" s="515"/>
    </row>
    <row r="36" spans="1:2" ht="12.75" customHeight="1">
      <c r="A36" s="514"/>
      <c r="B36" s="515"/>
    </row>
    <row r="37" spans="1:2" ht="12.75" customHeight="1">
      <c r="A37" s="514"/>
      <c r="B37" s="515"/>
    </row>
    <row r="38" spans="1:2" ht="12.75" customHeight="1">
      <c r="A38" s="514"/>
      <c r="B38" s="515"/>
    </row>
    <row r="39" spans="1:2" ht="12.75" customHeight="1">
      <c r="A39" s="514"/>
      <c r="B39" s="515"/>
    </row>
    <row r="40" spans="1:2" ht="12.75" customHeight="1">
      <c r="A40" s="514"/>
      <c r="B40" s="515"/>
    </row>
    <row r="41" spans="1:2" ht="12.75" customHeight="1">
      <c r="A41" s="514"/>
      <c r="B41" s="515"/>
    </row>
    <row r="42" spans="1:2" ht="12.75">
      <c r="A42" s="514"/>
      <c r="B42" s="515"/>
    </row>
    <row r="43" spans="1:2" ht="12.75">
      <c r="A43" s="514"/>
      <c r="B43" s="515"/>
    </row>
    <row r="44" spans="1:2" ht="12.75">
      <c r="A44" s="514"/>
      <c r="B44" s="515"/>
    </row>
    <row r="45" spans="1:2" ht="12.75">
      <c r="A45" s="514"/>
      <c r="B45" s="515"/>
    </row>
    <row r="46" spans="1:2" ht="12.75">
      <c r="A46" s="514"/>
      <c r="B46" s="515"/>
    </row>
    <row r="47" spans="1:2" ht="12.75">
      <c r="A47" s="514"/>
      <c r="B47" s="515"/>
    </row>
    <row r="48" spans="1:2" ht="12.75">
      <c r="A48" s="514"/>
      <c r="B48" s="515"/>
    </row>
    <row r="49" spans="1:2" ht="12.75">
      <c r="A49" s="514"/>
      <c r="B49" s="515"/>
    </row>
    <row r="50" spans="1:2" ht="12.75">
      <c r="A50" s="514"/>
      <c r="B50" s="515"/>
    </row>
    <row r="51" spans="1:2" ht="12.75">
      <c r="A51" s="514"/>
      <c r="B51" s="515"/>
    </row>
    <row r="52" spans="1:2" ht="12.75">
      <c r="A52" s="514"/>
      <c r="B52" s="515"/>
    </row>
    <row r="53" spans="1:2" ht="12.75">
      <c r="A53" s="514"/>
      <c r="B53" s="515"/>
    </row>
    <row r="54" spans="1:2" ht="12.75">
      <c r="A54" s="514"/>
      <c r="B54" s="515"/>
    </row>
    <row r="55" spans="1:2" ht="12.75">
      <c r="A55" s="514"/>
      <c r="B55" s="515"/>
    </row>
    <row r="56" spans="1:2" ht="12.75">
      <c r="A56" s="514"/>
      <c r="B56" s="515"/>
    </row>
    <row r="57" spans="1:2" ht="12.75">
      <c r="A57" s="514"/>
      <c r="B57" s="515"/>
    </row>
    <row r="58" spans="1:2" ht="12.75">
      <c r="A58" s="514"/>
      <c r="B58" s="515"/>
    </row>
    <row r="59" spans="1:2" ht="12.75">
      <c r="A59" s="514"/>
      <c r="B59" s="515"/>
    </row>
    <row r="60" spans="1:2" ht="12.75">
      <c r="A60" s="514"/>
      <c r="B60" s="515"/>
    </row>
    <row r="61" spans="1:2" ht="12.75">
      <c r="A61" s="514"/>
      <c r="B61" s="515"/>
    </row>
    <row r="62" spans="1:2" ht="12.75">
      <c r="A62" s="514"/>
      <c r="B62" s="515"/>
    </row>
    <row r="63" spans="1:2" ht="12.75">
      <c r="A63" s="514"/>
      <c r="B63" s="515"/>
    </row>
    <row r="64" spans="1:2" ht="12.75">
      <c r="A64" s="514"/>
      <c r="B64" s="515"/>
    </row>
    <row r="65" spans="1:2" ht="12.75">
      <c r="A65" s="514"/>
      <c r="B65" s="515"/>
    </row>
    <row r="66" spans="1:2" ht="12.75">
      <c r="A66" s="514"/>
      <c r="B66" s="515"/>
    </row>
    <row r="67" spans="1:2" ht="12.75">
      <c r="A67" s="514"/>
      <c r="B67" s="515"/>
    </row>
    <row r="68" spans="1:2" ht="12.75">
      <c r="A68" s="514"/>
      <c r="B68" s="515"/>
    </row>
    <row r="69" spans="1:2" ht="12.75">
      <c r="A69" s="514"/>
      <c r="B69" s="515"/>
    </row>
    <row r="70" spans="1:2" ht="12.75">
      <c r="A70" s="514"/>
      <c r="B70" s="515"/>
    </row>
    <row r="71" spans="1:2" ht="12.75">
      <c r="A71" s="514"/>
      <c r="B71" s="515"/>
    </row>
    <row r="72" spans="1:2" ht="12.75">
      <c r="A72" s="514"/>
      <c r="B72" s="515"/>
    </row>
    <row r="73" spans="1:2" ht="12.75">
      <c r="A73" s="514"/>
      <c r="B73" s="515"/>
    </row>
    <row r="74" spans="1:2" ht="12.75">
      <c r="A74" s="514"/>
      <c r="B74" s="515"/>
    </row>
    <row r="75" spans="1:2" ht="12.75">
      <c r="A75" s="514"/>
      <c r="B75" s="515"/>
    </row>
    <row r="76" spans="1:2" ht="12.75">
      <c r="A76" s="514"/>
      <c r="B76" s="515"/>
    </row>
    <row r="77" spans="1:2" ht="12.75">
      <c r="A77" s="514"/>
      <c r="B77" s="515"/>
    </row>
    <row r="78" spans="1:2" ht="12.75">
      <c r="A78" s="514"/>
      <c r="B78" s="515"/>
    </row>
    <row r="79" spans="1:2" ht="12.75">
      <c r="A79" s="514"/>
      <c r="B79" s="515"/>
    </row>
    <row r="80" spans="1:2" ht="12.75">
      <c r="A80" s="514"/>
      <c r="B80" s="515"/>
    </row>
    <row r="81" spans="1:2" ht="12.75">
      <c r="A81" s="514"/>
      <c r="B81" s="515"/>
    </row>
    <row r="82" spans="1:2" ht="12.75">
      <c r="A82" s="514"/>
      <c r="B82" s="515"/>
    </row>
    <row r="83" spans="1:2" ht="12.75">
      <c r="A83" s="514"/>
      <c r="B83" s="515"/>
    </row>
    <row r="84" spans="1:2" ht="12.75">
      <c r="A84" s="514"/>
      <c r="B84" s="515"/>
    </row>
    <row r="85" spans="1:2" ht="12.75">
      <c r="A85" s="514"/>
      <c r="B85" s="515"/>
    </row>
    <row r="86" spans="1:2" ht="12.75">
      <c r="A86" s="514"/>
      <c r="B86" s="515"/>
    </row>
    <row r="87" spans="1:2" ht="12.75">
      <c r="A87" s="514"/>
      <c r="B87" s="515"/>
    </row>
    <row r="88" spans="1:2" ht="12.75">
      <c r="A88" s="514"/>
      <c r="B88" s="515"/>
    </row>
    <row r="89" spans="1:2" ht="12.75">
      <c r="A89" s="514"/>
      <c r="B89" s="515"/>
    </row>
    <row r="90" spans="1:2" ht="12.75">
      <c r="A90" s="514"/>
      <c r="B90" s="515"/>
    </row>
    <row r="91" spans="1:2" ht="12.75">
      <c r="A91" s="514"/>
      <c r="B91" s="515"/>
    </row>
    <row r="92" spans="1:2" ht="12.75">
      <c r="A92" s="514"/>
      <c r="B92" s="515"/>
    </row>
    <row r="93" spans="1:2" ht="12.75">
      <c r="A93" s="514"/>
      <c r="B93" s="515"/>
    </row>
    <row r="94" spans="1:2" ht="12.75">
      <c r="A94" s="514"/>
      <c r="B94" s="515"/>
    </row>
    <row r="95" spans="1:2" ht="12.75">
      <c r="A95" s="514"/>
      <c r="B95" s="515"/>
    </row>
    <row r="96" spans="1:2" ht="12.75">
      <c r="A96" s="514"/>
      <c r="B96" s="515"/>
    </row>
    <row r="97" spans="1:2" ht="12.75">
      <c r="A97" s="514"/>
      <c r="B97" s="515"/>
    </row>
    <row r="98" spans="1:2" ht="12.75">
      <c r="A98" s="514"/>
      <c r="B98" s="515"/>
    </row>
    <row r="99" spans="1:2" ht="12.75">
      <c r="A99" s="514"/>
      <c r="B99" s="515"/>
    </row>
    <row r="100" spans="1:2" ht="12.75">
      <c r="A100" s="514"/>
      <c r="B100" s="515"/>
    </row>
    <row r="101" ht="12.75">
      <c r="A101" s="514"/>
    </row>
    <row r="102" ht="12.75">
      <c r="A102" s="514"/>
    </row>
    <row r="103" ht="12.75">
      <c r="A103" s="514"/>
    </row>
    <row r="104" ht="12.75">
      <c r="A104" s="514"/>
    </row>
    <row r="105" ht="12.75">
      <c r="A105" s="514"/>
    </row>
    <row r="106" ht="12.75">
      <c r="A106" s="514"/>
    </row>
    <row r="107" ht="12.75">
      <c r="A107" s="514"/>
    </row>
    <row r="108" ht="12.75">
      <c r="A108" s="514"/>
    </row>
    <row r="109" ht="12.75">
      <c r="A109" s="514"/>
    </row>
    <row r="110" ht="12.75">
      <c r="A110" s="514"/>
    </row>
    <row r="111" ht="12.75">
      <c r="A111" s="514"/>
    </row>
    <row r="112" ht="12.75">
      <c r="A112" s="514"/>
    </row>
    <row r="113" ht="12.75">
      <c r="A113" s="514"/>
    </row>
    <row r="114" ht="12.75">
      <c r="A114" s="514"/>
    </row>
    <row r="115" ht="12.75">
      <c r="A115" s="514"/>
    </row>
    <row r="116" ht="12.75">
      <c r="A116" s="514"/>
    </row>
  </sheetData>
  <mergeCells count="3">
    <mergeCell ref="A1:B1"/>
    <mergeCell ref="A2:B2"/>
    <mergeCell ref="A3:B3"/>
  </mergeCells>
  <printOptions horizontalCentered="1"/>
  <pageMargins left="0.5" right="0.5" top="0.75" bottom="0.5" header="0.5" footer="0.5"/>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dimension ref="A1:V13"/>
  <sheetViews>
    <sheetView workbookViewId="0" topLeftCell="B2">
      <selection activeCell="B7" sqref="B7"/>
    </sheetView>
  </sheetViews>
  <sheetFormatPr defaultColWidth="9.140625" defaultRowHeight="12.75" outlineLevelRow="1"/>
  <cols>
    <col min="1" max="1" width="0" style="421" hidden="1" customWidth="1"/>
    <col min="2" max="2" width="84.421875" style="421" customWidth="1"/>
    <col min="3" max="3" width="19.7109375" style="421" hidden="1" customWidth="1"/>
    <col min="4" max="6" width="17.7109375" style="516" customWidth="1"/>
    <col min="7" max="7" width="17.7109375" style="517" customWidth="1"/>
    <col min="8" max="16384" width="9.140625" style="421" customWidth="1"/>
  </cols>
  <sheetData>
    <row r="1" spans="1:7" ht="12.75" hidden="1">
      <c r="A1" s="421" t="s">
        <v>1192</v>
      </c>
      <c r="B1" s="421" t="s">
        <v>1138</v>
      </c>
      <c r="C1" s="421" t="s">
        <v>240</v>
      </c>
      <c r="D1" s="516" t="s">
        <v>241</v>
      </c>
      <c r="E1" s="516" t="s">
        <v>242</v>
      </c>
      <c r="F1" s="516" t="s">
        <v>243</v>
      </c>
      <c r="G1" s="517" t="s">
        <v>305</v>
      </c>
    </row>
    <row r="2" spans="2:22" s="89" customFormat="1" ht="15.75" customHeight="1">
      <c r="B2" s="245" t="s">
        <v>306</v>
      </c>
      <c r="C2" s="518"/>
      <c r="D2" s="326"/>
      <c r="E2" s="326"/>
      <c r="F2" s="326"/>
      <c r="G2" s="519"/>
      <c r="V2" s="89" t="s">
        <v>244</v>
      </c>
    </row>
    <row r="3" spans="2:22" s="89" customFormat="1" ht="15.75" customHeight="1">
      <c r="B3" s="520" t="s">
        <v>245</v>
      </c>
      <c r="C3" s="521"/>
      <c r="D3" s="249"/>
      <c r="E3" s="249"/>
      <c r="F3" s="249"/>
      <c r="G3" s="522"/>
      <c r="V3" s="89" t="s">
        <v>246</v>
      </c>
    </row>
    <row r="4" spans="2:22" ht="15.75" customHeight="1">
      <c r="B4" s="523" t="s">
        <v>128</v>
      </c>
      <c r="C4" s="524"/>
      <c r="D4" s="290"/>
      <c r="E4" s="290"/>
      <c r="F4" s="290"/>
      <c r="G4" s="525"/>
      <c r="V4" s="421" t="s">
        <v>425</v>
      </c>
    </row>
    <row r="5" spans="2:22" ht="12.75" customHeight="1">
      <c r="B5" s="526"/>
      <c r="C5" s="305"/>
      <c r="D5" s="290"/>
      <c r="E5" s="290"/>
      <c r="F5" s="290"/>
      <c r="G5" s="525"/>
      <c r="V5" s="527" t="s">
        <v>424</v>
      </c>
    </row>
    <row r="6" spans="1:7" s="129" customFormat="1" ht="30" customHeight="1">
      <c r="A6" s="129" t="s">
        <v>304</v>
      </c>
      <c r="B6" s="528" t="s">
        <v>247</v>
      </c>
      <c r="C6" s="529" t="s">
        <v>248</v>
      </c>
      <c r="D6" s="264" t="s">
        <v>49</v>
      </c>
      <c r="E6" s="264" t="s">
        <v>249</v>
      </c>
      <c r="F6" s="264" t="s">
        <v>250</v>
      </c>
      <c r="G6" s="530" t="s">
        <v>55</v>
      </c>
    </row>
    <row r="7" spans="2:7" s="129" customFormat="1" ht="12.75" customHeight="1">
      <c r="B7" s="528"/>
      <c r="C7" s="529"/>
      <c r="D7" s="264"/>
      <c r="E7" s="264"/>
      <c r="F7" s="264"/>
      <c r="G7" s="530"/>
    </row>
    <row r="8" spans="1:7" ht="12.75" outlineLevel="1">
      <c r="A8" s="421" t="s">
        <v>251</v>
      </c>
      <c r="B8" s="531" t="s">
        <v>252</v>
      </c>
      <c r="C8" s="318" t="s">
        <v>253</v>
      </c>
      <c r="D8" s="532">
        <v>-8862</v>
      </c>
      <c r="E8" s="532">
        <v>0</v>
      </c>
      <c r="F8" s="532">
        <v>-8862</v>
      </c>
      <c r="G8" s="532">
        <f aca="true" t="shared" si="0" ref="G8:G13">(D8+E8-F8)</f>
        <v>0</v>
      </c>
    </row>
    <row r="9" spans="1:7" ht="12.75" outlineLevel="1">
      <c r="A9" s="421" t="s">
        <v>254</v>
      </c>
      <c r="B9" s="533" t="s">
        <v>255</v>
      </c>
      <c r="C9" s="318" t="s">
        <v>256</v>
      </c>
      <c r="D9" s="359">
        <v>15626772.87</v>
      </c>
      <c r="E9" s="359">
        <v>0</v>
      </c>
      <c r="F9" s="359">
        <v>14670395.71</v>
      </c>
      <c r="G9" s="359">
        <f t="shared" si="0"/>
        <v>956377.1599999983</v>
      </c>
    </row>
    <row r="10" spans="1:7" ht="12.75" outlineLevel="1">
      <c r="A10" s="421" t="s">
        <v>257</v>
      </c>
      <c r="B10" s="533" t="s">
        <v>258</v>
      </c>
      <c r="C10" s="318" t="s">
        <v>259</v>
      </c>
      <c r="D10" s="359">
        <v>0</v>
      </c>
      <c r="E10" s="359">
        <v>0</v>
      </c>
      <c r="F10" s="359">
        <v>658.81</v>
      </c>
      <c r="G10" s="359">
        <f t="shared" si="0"/>
        <v>-658.81</v>
      </c>
    </row>
    <row r="11" spans="1:7" ht="12.75" outlineLevel="1">
      <c r="A11" s="421" t="s">
        <v>260</v>
      </c>
      <c r="B11" s="533" t="s">
        <v>261</v>
      </c>
      <c r="C11" s="318" t="s">
        <v>262</v>
      </c>
      <c r="D11" s="359">
        <v>12336.19</v>
      </c>
      <c r="E11" s="359">
        <v>0</v>
      </c>
      <c r="F11" s="359">
        <v>11235.15</v>
      </c>
      <c r="G11" s="359">
        <f t="shared" si="0"/>
        <v>1101.0400000000009</v>
      </c>
    </row>
    <row r="12" spans="1:7" ht="12.75" outlineLevel="1">
      <c r="A12" s="421" t="s">
        <v>263</v>
      </c>
      <c r="B12" s="533" t="s">
        <v>264</v>
      </c>
      <c r="C12" s="318" t="s">
        <v>265</v>
      </c>
      <c r="D12" s="359">
        <v>-1303.23</v>
      </c>
      <c r="E12" s="359">
        <v>0</v>
      </c>
      <c r="F12" s="359">
        <v>-1303.23</v>
      </c>
      <c r="G12" s="359">
        <f t="shared" si="0"/>
        <v>0</v>
      </c>
    </row>
    <row r="13" spans="1:7" ht="12.75">
      <c r="A13" s="421" t="s">
        <v>266</v>
      </c>
      <c r="B13" s="459" t="s">
        <v>267</v>
      </c>
      <c r="C13" s="267"/>
      <c r="D13" s="281">
        <v>15628943.83</v>
      </c>
      <c r="E13" s="281">
        <v>0</v>
      </c>
      <c r="F13" s="281">
        <v>14672124.440000001</v>
      </c>
      <c r="G13" s="281">
        <f t="shared" si="0"/>
        <v>956819.3899999987</v>
      </c>
    </row>
  </sheetData>
  <printOptions horizontalCentered="1"/>
  <pageMargins left="0.5" right="0.5" top="0.75" bottom="0.5" header="0.5" footer="0.5"/>
  <pageSetup horizontalDpi="600" verticalDpi="600" orientation="landscape" scale="80" r:id="rId1"/>
</worksheet>
</file>

<file path=xl/worksheets/sheet14.xml><?xml version="1.0" encoding="utf-8"?>
<worksheet xmlns="http://schemas.openxmlformats.org/spreadsheetml/2006/main" xmlns:r="http://schemas.openxmlformats.org/officeDocument/2006/relationships">
  <dimension ref="A1:CR97"/>
  <sheetViews>
    <sheetView workbookViewId="0" topLeftCell="B2">
      <selection activeCell="B101" sqref="B101"/>
    </sheetView>
  </sheetViews>
  <sheetFormatPr defaultColWidth="9.140625" defaultRowHeight="12.75" outlineLevelRow="1"/>
  <cols>
    <col min="1" max="1" width="0" style="534" hidden="1" customWidth="1"/>
    <col min="2" max="2" width="41.00390625" style="534" customWidth="1"/>
    <col min="3" max="3" width="7.140625" style="534" hidden="1" customWidth="1"/>
    <col min="4" max="5" width="13.28125" style="534" customWidth="1"/>
    <col min="6" max="6" width="11.7109375" style="534" customWidth="1"/>
    <col min="7" max="7" width="13.28125" style="534" customWidth="1"/>
    <col min="8" max="8" width="14.421875" style="534" customWidth="1"/>
    <col min="9" max="10" width="13.28125" style="534" customWidth="1"/>
    <col min="11" max="11" width="14.421875" style="534" customWidth="1"/>
    <col min="12" max="12" width="11.7109375" style="534" customWidth="1"/>
    <col min="13" max="13" width="13.28125" style="534" customWidth="1"/>
    <col min="14" max="16384" width="9.140625" style="534" customWidth="1"/>
  </cols>
  <sheetData>
    <row r="1" spans="1:13" ht="12" hidden="1">
      <c r="A1" s="534" t="s">
        <v>1192</v>
      </c>
      <c r="B1" s="534" t="s">
        <v>1138</v>
      </c>
      <c r="C1" s="534" t="s">
        <v>268</v>
      </c>
      <c r="D1" s="534" t="s">
        <v>269</v>
      </c>
      <c r="E1" s="534" t="s">
        <v>270</v>
      </c>
      <c r="F1" s="534" t="s">
        <v>271</v>
      </c>
      <c r="G1" s="534" t="s">
        <v>272</v>
      </c>
      <c r="H1" s="534" t="s">
        <v>273</v>
      </c>
      <c r="I1" s="534" t="s">
        <v>274</v>
      </c>
      <c r="J1" s="534" t="s">
        <v>275</v>
      </c>
      <c r="K1" s="534" t="s">
        <v>276</v>
      </c>
      <c r="L1" s="534" t="s">
        <v>277</v>
      </c>
      <c r="M1" s="534" t="s">
        <v>305</v>
      </c>
    </row>
    <row r="2" spans="2:96" s="535" customFormat="1" ht="15.75" customHeight="1">
      <c r="B2" s="5" t="s">
        <v>278</v>
      </c>
      <c r="D2" s="536"/>
      <c r="E2" s="536"/>
      <c r="F2" s="536"/>
      <c r="G2" s="537"/>
      <c r="H2" s="537"/>
      <c r="I2" s="537"/>
      <c r="J2" s="537"/>
      <c r="K2" s="536"/>
      <c r="L2" s="536"/>
      <c r="M2" s="538"/>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c r="AW2" s="546"/>
      <c r="AX2" s="546"/>
      <c r="AY2" s="546"/>
      <c r="AZ2" s="546"/>
      <c r="BA2" s="546"/>
      <c r="BB2" s="546"/>
      <c r="BC2" s="546"/>
      <c r="BD2" s="546"/>
      <c r="BE2" s="546"/>
      <c r="BF2" s="546"/>
      <c r="BG2" s="546"/>
      <c r="BH2" s="546"/>
      <c r="BI2" s="546"/>
      <c r="BJ2" s="546"/>
      <c r="BK2" s="546"/>
      <c r="BL2" s="546"/>
      <c r="BM2" s="546"/>
      <c r="BN2" s="546"/>
      <c r="BO2" s="546"/>
      <c r="BP2" s="546"/>
      <c r="BQ2" s="546"/>
      <c r="BR2" s="546"/>
      <c r="BS2" s="546"/>
      <c r="BT2" s="546"/>
      <c r="BU2" s="546"/>
      <c r="BV2" s="546"/>
      <c r="BW2" s="546"/>
      <c r="BX2" s="546"/>
      <c r="BY2" s="546"/>
      <c r="BZ2" s="546"/>
      <c r="CA2" s="546"/>
      <c r="CB2" s="546"/>
      <c r="CC2" s="546"/>
      <c r="CD2" s="546"/>
      <c r="CE2" s="546"/>
      <c r="CF2" s="546"/>
      <c r="CG2" s="546"/>
      <c r="CH2" s="546"/>
      <c r="CI2" s="546"/>
      <c r="CJ2" s="546"/>
      <c r="CK2" s="546"/>
      <c r="CL2" s="546"/>
      <c r="CM2" s="546"/>
      <c r="CN2" s="546"/>
      <c r="CO2" s="546"/>
      <c r="CP2" s="546"/>
      <c r="CQ2" s="546"/>
      <c r="CR2" s="546"/>
    </row>
    <row r="3" spans="2:96" s="535" customFormat="1" ht="15.75" customHeight="1">
      <c r="B3" s="55" t="s">
        <v>279</v>
      </c>
      <c r="H3" s="539"/>
      <c r="I3" s="539"/>
      <c r="M3" s="540"/>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c r="CB3" s="546"/>
      <c r="CC3" s="546"/>
      <c r="CD3" s="546"/>
      <c r="CE3" s="546"/>
      <c r="CF3" s="546"/>
      <c r="CG3" s="546"/>
      <c r="CH3" s="546"/>
      <c r="CI3" s="546"/>
      <c r="CJ3" s="546"/>
      <c r="CK3" s="546"/>
      <c r="CL3" s="546"/>
      <c r="CM3" s="546"/>
      <c r="CN3" s="546"/>
      <c r="CO3" s="546"/>
      <c r="CP3" s="546"/>
      <c r="CQ3" s="546"/>
      <c r="CR3" s="546"/>
    </row>
    <row r="4" spans="2:96" s="535" customFormat="1" ht="15.75" customHeight="1">
      <c r="B4" s="17" t="s">
        <v>280</v>
      </c>
      <c r="H4" s="539"/>
      <c r="M4" s="540"/>
      <c r="N4" s="546"/>
      <c r="O4" s="546"/>
      <c r="P4" s="546"/>
      <c r="Q4" s="546"/>
      <c r="R4" s="546"/>
      <c r="S4" s="546"/>
      <c r="T4" s="546"/>
      <c r="U4" s="546"/>
      <c r="V4" s="546"/>
      <c r="W4" s="546"/>
      <c r="X4" s="546"/>
      <c r="Y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46"/>
      <c r="BK4" s="546"/>
      <c r="BL4" s="546"/>
      <c r="BM4" s="546"/>
      <c r="BN4" s="546"/>
      <c r="BO4" s="546"/>
      <c r="BP4" s="546"/>
      <c r="BQ4" s="546"/>
      <c r="BR4" s="546"/>
      <c r="BS4" s="546"/>
      <c r="BT4" s="546"/>
      <c r="BU4" s="546"/>
      <c r="BV4" s="546"/>
      <c r="BW4" s="546"/>
      <c r="BX4" s="546"/>
      <c r="BY4" s="546"/>
      <c r="BZ4" s="546"/>
      <c r="CA4" s="546"/>
      <c r="CB4" s="546"/>
      <c r="CC4" s="546"/>
      <c r="CD4" s="546"/>
      <c r="CE4" s="546"/>
      <c r="CF4" s="546"/>
      <c r="CG4" s="546"/>
      <c r="CH4" s="546"/>
      <c r="CI4" s="546"/>
      <c r="CJ4" s="546"/>
      <c r="CK4" s="546"/>
      <c r="CL4" s="546"/>
      <c r="CM4" s="546"/>
      <c r="CN4" s="546"/>
      <c r="CO4" s="546"/>
      <c r="CP4" s="546"/>
      <c r="CQ4" s="546"/>
      <c r="CR4" s="546"/>
    </row>
    <row r="5" spans="2:96" s="535" customFormat="1" ht="12.75" customHeight="1">
      <c r="B5" s="541"/>
      <c r="H5" s="539"/>
      <c r="M5" s="542"/>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c r="AP5" s="546"/>
      <c r="AQ5" s="546"/>
      <c r="AR5" s="546"/>
      <c r="AS5" s="546"/>
      <c r="AT5" s="546"/>
      <c r="AU5" s="546"/>
      <c r="AV5" s="546"/>
      <c r="AW5" s="546"/>
      <c r="AX5" s="546"/>
      <c r="AY5" s="546"/>
      <c r="AZ5" s="546"/>
      <c r="BA5" s="546"/>
      <c r="BB5" s="546"/>
      <c r="BC5" s="546"/>
      <c r="BD5" s="546"/>
      <c r="BE5" s="546"/>
      <c r="BF5" s="546"/>
      <c r="BG5" s="546"/>
      <c r="BH5" s="546"/>
      <c r="BI5" s="546"/>
      <c r="BJ5" s="546"/>
      <c r="BK5" s="546"/>
      <c r="BL5" s="546"/>
      <c r="BM5" s="546"/>
      <c r="BN5" s="546"/>
      <c r="BO5" s="546"/>
      <c r="BP5" s="546"/>
      <c r="BQ5" s="546"/>
      <c r="BR5" s="546"/>
      <c r="BS5" s="546"/>
      <c r="BT5" s="546"/>
      <c r="BU5" s="546"/>
      <c r="BV5" s="546"/>
      <c r="BW5" s="546"/>
      <c r="BX5" s="546"/>
      <c r="BY5" s="546"/>
      <c r="BZ5" s="546"/>
      <c r="CA5" s="546"/>
      <c r="CB5" s="546"/>
      <c r="CC5" s="546"/>
      <c r="CD5" s="546"/>
      <c r="CE5" s="546"/>
      <c r="CF5" s="546"/>
      <c r="CG5" s="546"/>
      <c r="CH5" s="546"/>
      <c r="CI5" s="546"/>
      <c r="CJ5" s="546"/>
      <c r="CK5" s="546"/>
      <c r="CL5" s="546"/>
      <c r="CM5" s="546"/>
      <c r="CN5" s="546"/>
      <c r="CO5" s="546"/>
      <c r="CP5" s="546"/>
      <c r="CQ5" s="546"/>
      <c r="CR5" s="546"/>
    </row>
    <row r="6" spans="2:13" ht="39.75" customHeight="1">
      <c r="B6" s="32"/>
      <c r="C6" s="32"/>
      <c r="D6" s="218" t="s">
        <v>281</v>
      </c>
      <c r="E6" s="218" t="s">
        <v>938</v>
      </c>
      <c r="F6" s="218" t="s">
        <v>968</v>
      </c>
      <c r="G6" s="218" t="s">
        <v>282</v>
      </c>
      <c r="H6" s="218" t="s">
        <v>1165</v>
      </c>
      <c r="I6" s="218" t="s">
        <v>1166</v>
      </c>
      <c r="J6" s="218" t="s">
        <v>283</v>
      </c>
      <c r="K6" s="218" t="s">
        <v>1169</v>
      </c>
      <c r="L6" s="218" t="s">
        <v>284</v>
      </c>
      <c r="M6" s="218" t="s">
        <v>428</v>
      </c>
    </row>
    <row r="7" spans="2:13" ht="12.75">
      <c r="B7" s="27" t="s">
        <v>285</v>
      </c>
      <c r="C7" s="27"/>
      <c r="D7" s="32"/>
      <c r="E7" s="32"/>
      <c r="F7" s="32"/>
      <c r="G7" s="32"/>
      <c r="H7" s="32"/>
      <c r="I7" s="32"/>
      <c r="J7" s="32"/>
      <c r="K7" s="32"/>
      <c r="L7" s="32"/>
      <c r="M7" s="32"/>
    </row>
    <row r="8" spans="2:13" ht="12.75">
      <c r="B8" s="27"/>
      <c r="C8" s="27"/>
      <c r="D8" s="32"/>
      <c r="E8" s="32"/>
      <c r="F8" s="32"/>
      <c r="G8" s="32"/>
      <c r="H8" s="32"/>
      <c r="I8" s="32"/>
      <c r="J8" s="32"/>
      <c r="K8" s="32"/>
      <c r="L8" s="32"/>
      <c r="M8" s="32"/>
    </row>
    <row r="9" spans="1:13" ht="12.75">
      <c r="A9" s="534" t="s">
        <v>286</v>
      </c>
      <c r="B9" s="32" t="s">
        <v>287</v>
      </c>
      <c r="C9" s="32"/>
      <c r="D9" s="35">
        <v>16187.64</v>
      </c>
      <c r="E9" s="35">
        <v>9801184.38</v>
      </c>
      <c r="F9" s="35">
        <v>0</v>
      </c>
      <c r="G9" s="35">
        <v>3691732.51</v>
      </c>
      <c r="H9" s="35">
        <v>101010737.12</v>
      </c>
      <c r="I9" s="35">
        <v>5119578</v>
      </c>
      <c r="J9" s="35">
        <v>673606</v>
      </c>
      <c r="K9" s="35">
        <v>4783607.04</v>
      </c>
      <c r="L9" s="35">
        <v>640630.22</v>
      </c>
      <c r="M9" s="35">
        <f aca="true" t="shared" si="0" ref="M9:M17">D9+E9+F9+G9+H9+I9+J9+K9+L9</f>
        <v>125737262.91000001</v>
      </c>
    </row>
    <row r="10" spans="1:13" ht="12.75" hidden="1" outlineLevel="1">
      <c r="A10" s="534" t="s">
        <v>1043</v>
      </c>
      <c r="B10" s="32" t="s">
        <v>1044</v>
      </c>
      <c r="C10" s="32" t="s">
        <v>1045</v>
      </c>
      <c r="D10" s="32">
        <v>77127.79</v>
      </c>
      <c r="E10" s="32">
        <v>113316.69</v>
      </c>
      <c r="F10" s="32">
        <v>34663.44</v>
      </c>
      <c r="G10" s="32">
        <v>524872.92</v>
      </c>
      <c r="H10" s="32">
        <v>991731.85</v>
      </c>
      <c r="I10" s="32">
        <v>852585.11</v>
      </c>
      <c r="J10" s="32">
        <v>207855.37</v>
      </c>
      <c r="K10" s="32">
        <v>199931.56</v>
      </c>
      <c r="L10" s="32">
        <v>72207.09</v>
      </c>
      <c r="M10" s="32">
        <f t="shared" si="0"/>
        <v>3074291.82</v>
      </c>
    </row>
    <row r="11" spans="1:13" ht="12.75" hidden="1" outlineLevel="1">
      <c r="A11" s="534" t="s">
        <v>1046</v>
      </c>
      <c r="B11" s="32" t="s">
        <v>1047</v>
      </c>
      <c r="C11" s="32" t="s">
        <v>1048</v>
      </c>
      <c r="D11" s="32">
        <v>0</v>
      </c>
      <c r="E11" s="32">
        <v>85304.86</v>
      </c>
      <c r="F11" s="32">
        <v>-24667.03</v>
      </c>
      <c r="G11" s="32">
        <v>651551.18</v>
      </c>
      <c r="H11" s="32">
        <v>560371.88</v>
      </c>
      <c r="I11" s="32">
        <v>0</v>
      </c>
      <c r="J11" s="32">
        <v>0</v>
      </c>
      <c r="K11" s="32">
        <v>0</v>
      </c>
      <c r="L11" s="32">
        <v>0</v>
      </c>
      <c r="M11" s="32">
        <f t="shared" si="0"/>
        <v>1272560.8900000001</v>
      </c>
    </row>
    <row r="12" spans="1:13" ht="12.75" hidden="1" outlineLevel="1">
      <c r="A12" s="534" t="s">
        <v>1052</v>
      </c>
      <c r="B12" s="32" t="s">
        <v>1053</v>
      </c>
      <c r="C12" s="32" t="s">
        <v>1054</v>
      </c>
      <c r="D12" s="32">
        <v>0</v>
      </c>
      <c r="E12" s="32">
        <v>0</v>
      </c>
      <c r="F12" s="32">
        <v>0</v>
      </c>
      <c r="G12" s="32">
        <v>0</v>
      </c>
      <c r="H12" s="32">
        <v>0</v>
      </c>
      <c r="I12" s="32">
        <v>40330.79</v>
      </c>
      <c r="J12" s="32">
        <v>0</v>
      </c>
      <c r="K12" s="32">
        <v>0</v>
      </c>
      <c r="L12" s="32">
        <v>0</v>
      </c>
      <c r="M12" s="32">
        <f t="shared" si="0"/>
        <v>40330.79</v>
      </c>
    </row>
    <row r="13" spans="1:13" ht="12.75" hidden="1" outlineLevel="1">
      <c r="A13" s="534" t="s">
        <v>1055</v>
      </c>
      <c r="B13" s="32" t="s">
        <v>1056</v>
      </c>
      <c r="C13" s="32" t="s">
        <v>1057</v>
      </c>
      <c r="D13" s="32">
        <v>0</v>
      </c>
      <c r="E13" s="32">
        <v>0</v>
      </c>
      <c r="F13" s="32">
        <v>0</v>
      </c>
      <c r="G13" s="32">
        <v>0</v>
      </c>
      <c r="H13" s="32">
        <v>0</v>
      </c>
      <c r="I13" s="32">
        <v>889785.71</v>
      </c>
      <c r="J13" s="32">
        <v>0</v>
      </c>
      <c r="K13" s="32">
        <v>0</v>
      </c>
      <c r="L13" s="32">
        <v>0</v>
      </c>
      <c r="M13" s="32">
        <f t="shared" si="0"/>
        <v>889785.71</v>
      </c>
    </row>
    <row r="14" spans="1:13" ht="12.75" collapsed="1">
      <c r="A14" s="534" t="s">
        <v>1058</v>
      </c>
      <c r="B14" s="32" t="s">
        <v>288</v>
      </c>
      <c r="C14" s="32"/>
      <c r="D14" s="37">
        <v>77127.79</v>
      </c>
      <c r="E14" s="37">
        <v>198621.55</v>
      </c>
      <c r="F14" s="37">
        <v>9996.41</v>
      </c>
      <c r="G14" s="37">
        <v>1176424.1</v>
      </c>
      <c r="H14" s="37">
        <v>1552103.73</v>
      </c>
      <c r="I14" s="37">
        <v>1782701.61</v>
      </c>
      <c r="J14" s="37">
        <v>207855.37</v>
      </c>
      <c r="K14" s="37">
        <v>199931.56</v>
      </c>
      <c r="L14" s="37">
        <v>72207.09</v>
      </c>
      <c r="M14" s="37">
        <f t="shared" si="0"/>
        <v>5276969.21</v>
      </c>
    </row>
    <row r="15" spans="1:13" ht="12.75" hidden="1" outlineLevel="1">
      <c r="A15" s="534" t="s">
        <v>1176</v>
      </c>
      <c r="B15" s="32" t="s">
        <v>1177</v>
      </c>
      <c r="C15" s="32" t="s">
        <v>1178</v>
      </c>
      <c r="D15" s="37">
        <v>0</v>
      </c>
      <c r="E15" s="37">
        <v>0</v>
      </c>
      <c r="F15" s="37">
        <v>0</v>
      </c>
      <c r="G15" s="37">
        <v>0</v>
      </c>
      <c r="H15" s="37">
        <v>414750.64</v>
      </c>
      <c r="I15" s="37">
        <v>0</v>
      </c>
      <c r="J15" s="37">
        <v>0</v>
      </c>
      <c r="K15" s="37">
        <v>0</v>
      </c>
      <c r="L15" s="37">
        <v>0</v>
      </c>
      <c r="M15" s="37">
        <f t="shared" si="0"/>
        <v>414750.64</v>
      </c>
    </row>
    <row r="16" spans="1:13" ht="12.75" hidden="1" outlineLevel="1">
      <c r="A16" s="534" t="s">
        <v>1179</v>
      </c>
      <c r="B16" s="32" t="s">
        <v>1180</v>
      </c>
      <c r="C16" s="32" t="s">
        <v>1181</v>
      </c>
      <c r="D16" s="37">
        <v>0</v>
      </c>
      <c r="E16" s="37">
        <v>0</v>
      </c>
      <c r="F16" s="37">
        <v>0</v>
      </c>
      <c r="G16" s="37">
        <v>0</v>
      </c>
      <c r="H16" s="37">
        <v>0</v>
      </c>
      <c r="I16" s="37">
        <v>54713</v>
      </c>
      <c r="J16" s="37">
        <v>0</v>
      </c>
      <c r="K16" s="37">
        <v>0</v>
      </c>
      <c r="L16" s="37">
        <v>0</v>
      </c>
      <c r="M16" s="37">
        <f t="shared" si="0"/>
        <v>54713</v>
      </c>
    </row>
    <row r="17" spans="1:13" ht="12.75" collapsed="1">
      <c r="A17" s="534" t="s">
        <v>289</v>
      </c>
      <c r="B17" s="32" t="s">
        <v>290</v>
      </c>
      <c r="C17" s="32"/>
      <c r="D17" s="37">
        <v>0</v>
      </c>
      <c r="E17" s="37">
        <v>0</v>
      </c>
      <c r="F17" s="37">
        <v>0</v>
      </c>
      <c r="G17" s="37">
        <v>0</v>
      </c>
      <c r="H17" s="37">
        <v>414750.64</v>
      </c>
      <c r="I17" s="37">
        <v>54713</v>
      </c>
      <c r="J17" s="37">
        <v>0</v>
      </c>
      <c r="K17" s="37">
        <v>0</v>
      </c>
      <c r="L17" s="37">
        <v>0</v>
      </c>
      <c r="M17" s="37">
        <f t="shared" si="0"/>
        <v>469463.64</v>
      </c>
    </row>
    <row r="18" spans="2:13" s="543" customFormat="1" ht="12.75">
      <c r="B18" s="27"/>
      <c r="C18" s="27"/>
      <c r="D18" s="40"/>
      <c r="E18" s="40"/>
      <c r="F18" s="40"/>
      <c r="G18" s="40"/>
      <c r="H18" s="40"/>
      <c r="I18" s="40"/>
      <c r="J18" s="40"/>
      <c r="K18" s="40"/>
      <c r="L18" s="40"/>
      <c r="M18" s="40"/>
    </row>
    <row r="19" spans="2:13" s="543" customFormat="1" ht="12.75">
      <c r="B19" s="27" t="s">
        <v>291</v>
      </c>
      <c r="C19" s="27"/>
      <c r="D19" s="40">
        <f aca="true" t="shared" si="1" ref="D19:M19">D9+D14+D17</f>
        <v>93315.43</v>
      </c>
      <c r="E19" s="40">
        <f t="shared" si="1"/>
        <v>9999805.930000002</v>
      </c>
      <c r="F19" s="40">
        <f t="shared" si="1"/>
        <v>9996.41</v>
      </c>
      <c r="G19" s="40">
        <f t="shared" si="1"/>
        <v>4868156.609999999</v>
      </c>
      <c r="H19" s="40">
        <f t="shared" si="1"/>
        <v>102977591.49000001</v>
      </c>
      <c r="I19" s="40">
        <f t="shared" si="1"/>
        <v>6956992.61</v>
      </c>
      <c r="J19" s="40">
        <f t="shared" si="1"/>
        <v>881461.37</v>
      </c>
      <c r="K19" s="40">
        <f t="shared" si="1"/>
        <v>4983538.6</v>
      </c>
      <c r="L19" s="40">
        <f t="shared" si="1"/>
        <v>712837.3099999999</v>
      </c>
      <c r="M19" s="40">
        <f t="shared" si="1"/>
        <v>131483695.76</v>
      </c>
    </row>
    <row r="20" spans="2:13" s="543" customFormat="1" ht="12.75">
      <c r="B20" s="27"/>
      <c r="C20" s="27"/>
      <c r="D20" s="40"/>
      <c r="E20" s="40"/>
      <c r="F20" s="40"/>
      <c r="G20" s="40"/>
      <c r="H20" s="40"/>
      <c r="I20" s="40"/>
      <c r="J20" s="40"/>
      <c r="K20" s="40"/>
      <c r="L20" s="40"/>
      <c r="M20" s="40"/>
    </row>
    <row r="21" spans="2:13" s="543" customFormat="1" ht="12.75">
      <c r="B21" s="27" t="s">
        <v>292</v>
      </c>
      <c r="C21" s="27"/>
      <c r="D21" s="40"/>
      <c r="E21" s="40"/>
      <c r="F21" s="40"/>
      <c r="G21" s="40"/>
      <c r="H21" s="40"/>
      <c r="I21" s="40"/>
      <c r="J21" s="40"/>
      <c r="K21" s="40"/>
      <c r="L21" s="40"/>
      <c r="M21" s="40"/>
    </row>
    <row r="22" spans="2:13" s="543" customFormat="1" ht="12.75">
      <c r="B22" s="27"/>
      <c r="C22" s="27"/>
      <c r="D22" s="40"/>
      <c r="E22" s="40"/>
      <c r="F22" s="40"/>
      <c r="G22" s="40"/>
      <c r="H22" s="40"/>
      <c r="I22" s="40"/>
      <c r="J22" s="40"/>
      <c r="K22" s="40"/>
      <c r="L22" s="40"/>
      <c r="M22" s="40"/>
    </row>
    <row r="23" spans="1:13" ht="12.75" hidden="1" outlineLevel="1">
      <c r="A23" s="534" t="s">
        <v>910</v>
      </c>
      <c r="B23" s="32" t="s">
        <v>911</v>
      </c>
      <c r="C23" s="32" t="s">
        <v>912</v>
      </c>
      <c r="D23" s="37">
        <v>0</v>
      </c>
      <c r="E23" s="37">
        <v>0</v>
      </c>
      <c r="F23" s="37">
        <v>0</v>
      </c>
      <c r="G23" s="37">
        <v>0</v>
      </c>
      <c r="H23" s="37">
        <v>0</v>
      </c>
      <c r="I23" s="37">
        <v>2888674.5</v>
      </c>
      <c r="J23" s="37">
        <v>0</v>
      </c>
      <c r="K23" s="37">
        <v>0</v>
      </c>
      <c r="L23" s="37">
        <v>0</v>
      </c>
      <c r="M23" s="37">
        <f aca="true" t="shared" si="2" ref="M23:M42">D23+E23+F23+G23+H23+I23+J23+K23+L23</f>
        <v>2888674.5</v>
      </c>
    </row>
    <row r="24" spans="1:13" ht="12.75" hidden="1" outlineLevel="1">
      <c r="A24" s="534" t="s">
        <v>913</v>
      </c>
      <c r="B24" s="32" t="s">
        <v>914</v>
      </c>
      <c r="C24" s="32" t="s">
        <v>915</v>
      </c>
      <c r="D24" s="37">
        <v>0</v>
      </c>
      <c r="E24" s="37">
        <v>0</v>
      </c>
      <c r="F24" s="37">
        <v>0</v>
      </c>
      <c r="G24" s="37">
        <v>0</v>
      </c>
      <c r="H24" s="37">
        <v>62708719.3</v>
      </c>
      <c r="I24" s="37">
        <v>0</v>
      </c>
      <c r="J24" s="37">
        <v>0</v>
      </c>
      <c r="K24" s="37">
        <v>0</v>
      </c>
      <c r="L24" s="37">
        <v>0</v>
      </c>
      <c r="M24" s="37">
        <f t="shared" si="2"/>
        <v>62708719.3</v>
      </c>
    </row>
    <row r="25" spans="1:13" ht="12.75" hidden="1" outlineLevel="1">
      <c r="A25" s="534" t="s">
        <v>916</v>
      </c>
      <c r="B25" s="32" t="s">
        <v>917</v>
      </c>
      <c r="C25" s="32" t="s">
        <v>918</v>
      </c>
      <c r="D25" s="37">
        <v>0</v>
      </c>
      <c r="E25" s="37">
        <v>0</v>
      </c>
      <c r="F25" s="37">
        <v>0</v>
      </c>
      <c r="G25" s="37">
        <v>0</v>
      </c>
      <c r="H25" s="37">
        <v>5731084.03</v>
      </c>
      <c r="I25" s="37">
        <v>0</v>
      </c>
      <c r="J25" s="37">
        <v>0</v>
      </c>
      <c r="K25" s="37">
        <v>0</v>
      </c>
      <c r="L25" s="37">
        <v>0</v>
      </c>
      <c r="M25" s="37">
        <f t="shared" si="2"/>
        <v>5731084.03</v>
      </c>
    </row>
    <row r="26" spans="1:13" ht="12.75" hidden="1" outlineLevel="1">
      <c r="A26" s="534" t="s">
        <v>919</v>
      </c>
      <c r="B26" s="32" t="s">
        <v>920</v>
      </c>
      <c r="C26" s="32" t="s">
        <v>921</v>
      </c>
      <c r="D26" s="37">
        <v>0</v>
      </c>
      <c r="E26" s="37">
        <v>0</v>
      </c>
      <c r="F26" s="37">
        <v>0</v>
      </c>
      <c r="G26" s="37">
        <v>0</v>
      </c>
      <c r="H26" s="37">
        <v>2007761.54</v>
      </c>
      <c r="I26" s="37">
        <v>0</v>
      </c>
      <c r="J26" s="37">
        <v>0</v>
      </c>
      <c r="K26" s="37">
        <v>0</v>
      </c>
      <c r="L26" s="37">
        <v>0</v>
      </c>
      <c r="M26" s="37">
        <f t="shared" si="2"/>
        <v>2007761.54</v>
      </c>
    </row>
    <row r="27" spans="1:13" ht="12.75" hidden="1" outlineLevel="1">
      <c r="A27" s="534" t="s">
        <v>922</v>
      </c>
      <c r="B27" s="32" t="s">
        <v>923</v>
      </c>
      <c r="C27" s="32" t="s">
        <v>924</v>
      </c>
      <c r="D27" s="37">
        <v>0</v>
      </c>
      <c r="E27" s="37">
        <v>0</v>
      </c>
      <c r="F27" s="37">
        <v>0</v>
      </c>
      <c r="G27" s="37">
        <v>0</v>
      </c>
      <c r="H27" s="37">
        <v>21039846.51</v>
      </c>
      <c r="I27" s="37">
        <v>0</v>
      </c>
      <c r="J27" s="37">
        <v>0</v>
      </c>
      <c r="K27" s="37">
        <v>0</v>
      </c>
      <c r="L27" s="37">
        <v>0</v>
      </c>
      <c r="M27" s="37">
        <f t="shared" si="2"/>
        <v>21039846.51</v>
      </c>
    </row>
    <row r="28" spans="1:13" ht="12.75" hidden="1" outlineLevel="1">
      <c r="A28" s="534" t="s">
        <v>925</v>
      </c>
      <c r="B28" s="32" t="s">
        <v>926</v>
      </c>
      <c r="C28" s="32" t="s">
        <v>927</v>
      </c>
      <c r="D28" s="37">
        <v>0</v>
      </c>
      <c r="E28" s="37">
        <v>0</v>
      </c>
      <c r="F28" s="37">
        <v>0</v>
      </c>
      <c r="G28" s="37">
        <v>0</v>
      </c>
      <c r="H28" s="37">
        <v>6021866.29</v>
      </c>
      <c r="I28" s="37">
        <v>0</v>
      </c>
      <c r="J28" s="37">
        <v>0</v>
      </c>
      <c r="K28" s="37">
        <v>0</v>
      </c>
      <c r="L28" s="37">
        <v>0</v>
      </c>
      <c r="M28" s="37">
        <f t="shared" si="2"/>
        <v>6021866.29</v>
      </c>
    </row>
    <row r="29" spans="1:13" ht="12.75" hidden="1" outlineLevel="1">
      <c r="A29" s="534" t="s">
        <v>928</v>
      </c>
      <c r="B29" s="32" t="s">
        <v>929</v>
      </c>
      <c r="C29" s="32" t="s">
        <v>930</v>
      </c>
      <c r="D29" s="37">
        <v>0</v>
      </c>
      <c r="E29" s="37">
        <v>0</v>
      </c>
      <c r="F29" s="37">
        <v>0</v>
      </c>
      <c r="G29" s="37">
        <v>0</v>
      </c>
      <c r="H29" s="37">
        <v>776277.4</v>
      </c>
      <c r="I29" s="37">
        <v>0</v>
      </c>
      <c r="J29" s="37">
        <v>0</v>
      </c>
      <c r="K29" s="37">
        <v>0</v>
      </c>
      <c r="L29" s="37">
        <v>0</v>
      </c>
      <c r="M29" s="37">
        <f t="shared" si="2"/>
        <v>776277.4</v>
      </c>
    </row>
    <row r="30" spans="1:13" ht="12.75" hidden="1" outlineLevel="1">
      <c r="A30" s="534" t="s">
        <v>931</v>
      </c>
      <c r="B30" s="32" t="s">
        <v>932</v>
      </c>
      <c r="C30" s="32" t="s">
        <v>933</v>
      </c>
      <c r="D30" s="37">
        <v>0</v>
      </c>
      <c r="E30" s="37">
        <v>0</v>
      </c>
      <c r="F30" s="37">
        <v>0</v>
      </c>
      <c r="G30" s="37">
        <v>0</v>
      </c>
      <c r="H30" s="37">
        <v>391060.91</v>
      </c>
      <c r="I30" s="37">
        <v>0</v>
      </c>
      <c r="J30" s="37">
        <v>0</v>
      </c>
      <c r="K30" s="37">
        <v>0</v>
      </c>
      <c r="L30" s="37">
        <v>0</v>
      </c>
      <c r="M30" s="37">
        <f t="shared" si="2"/>
        <v>391060.91</v>
      </c>
    </row>
    <row r="31" spans="1:13" ht="12.75" hidden="1" outlineLevel="1">
      <c r="A31" s="534" t="s">
        <v>934</v>
      </c>
      <c r="B31" s="32" t="s">
        <v>935</v>
      </c>
      <c r="C31" s="32" t="s">
        <v>936</v>
      </c>
      <c r="D31" s="37">
        <v>0</v>
      </c>
      <c r="E31" s="37">
        <v>0</v>
      </c>
      <c r="F31" s="37">
        <v>0</v>
      </c>
      <c r="G31" s="37">
        <v>0</v>
      </c>
      <c r="H31" s="37">
        <v>103598.56</v>
      </c>
      <c r="I31" s="37">
        <v>0</v>
      </c>
      <c r="J31" s="37">
        <v>0</v>
      </c>
      <c r="K31" s="37">
        <v>0</v>
      </c>
      <c r="L31" s="37">
        <v>0</v>
      </c>
      <c r="M31" s="37">
        <f t="shared" si="2"/>
        <v>103598.56</v>
      </c>
    </row>
    <row r="32" spans="1:13" ht="12.75" hidden="1" outlineLevel="1">
      <c r="A32" s="534" t="s">
        <v>937</v>
      </c>
      <c r="B32" s="32" t="s">
        <v>938</v>
      </c>
      <c r="C32" s="32" t="s">
        <v>939</v>
      </c>
      <c r="D32" s="37">
        <v>0</v>
      </c>
      <c r="E32" s="37">
        <v>8174759.5</v>
      </c>
      <c r="F32" s="37">
        <v>0</v>
      </c>
      <c r="G32" s="37">
        <v>0</v>
      </c>
      <c r="H32" s="37">
        <v>0</v>
      </c>
      <c r="I32" s="37">
        <v>0</v>
      </c>
      <c r="J32" s="37">
        <v>0</v>
      </c>
      <c r="K32" s="37">
        <v>0</v>
      </c>
      <c r="L32" s="37">
        <v>0</v>
      </c>
      <c r="M32" s="37">
        <f t="shared" si="2"/>
        <v>8174759.5</v>
      </c>
    </row>
    <row r="33" spans="1:13" ht="12.75" hidden="1" outlineLevel="1">
      <c r="A33" s="534" t="s">
        <v>940</v>
      </c>
      <c r="B33" s="32" t="s">
        <v>941</v>
      </c>
      <c r="C33" s="32" t="s">
        <v>942</v>
      </c>
      <c r="D33" s="37">
        <v>0</v>
      </c>
      <c r="E33" s="37">
        <v>747004.38</v>
      </c>
      <c r="F33" s="37">
        <v>0</v>
      </c>
      <c r="G33" s="37">
        <v>0</v>
      </c>
      <c r="H33" s="37">
        <v>0</v>
      </c>
      <c r="I33" s="37">
        <v>0</v>
      </c>
      <c r="J33" s="37">
        <v>0</v>
      </c>
      <c r="K33" s="37">
        <v>0</v>
      </c>
      <c r="L33" s="37">
        <v>0</v>
      </c>
      <c r="M33" s="37">
        <f t="shared" si="2"/>
        <v>747004.38</v>
      </c>
    </row>
    <row r="34" spans="1:13" ht="12.75" hidden="1" outlineLevel="1">
      <c r="A34" s="534" t="s">
        <v>943</v>
      </c>
      <c r="B34" s="32" t="s">
        <v>944</v>
      </c>
      <c r="C34" s="32" t="s">
        <v>945</v>
      </c>
      <c r="D34" s="37">
        <v>0</v>
      </c>
      <c r="E34" s="37">
        <v>0</v>
      </c>
      <c r="F34" s="37">
        <v>0</v>
      </c>
      <c r="G34" s="37">
        <v>1050654.67</v>
      </c>
      <c r="H34" s="37">
        <v>0</v>
      </c>
      <c r="I34" s="37">
        <v>0</v>
      </c>
      <c r="J34" s="37">
        <v>0</v>
      </c>
      <c r="K34" s="37">
        <v>0</v>
      </c>
      <c r="L34" s="37">
        <v>0</v>
      </c>
      <c r="M34" s="37">
        <f t="shared" si="2"/>
        <v>1050654.67</v>
      </c>
    </row>
    <row r="35" spans="1:13" ht="12.75" hidden="1" outlineLevel="1">
      <c r="A35" s="534" t="s">
        <v>946</v>
      </c>
      <c r="B35" s="32" t="s">
        <v>947</v>
      </c>
      <c r="C35" s="32" t="s">
        <v>948</v>
      </c>
      <c r="D35" s="37">
        <v>0</v>
      </c>
      <c r="E35" s="37">
        <v>0</v>
      </c>
      <c r="F35" s="37">
        <v>0</v>
      </c>
      <c r="G35" s="37">
        <v>714623.94</v>
      </c>
      <c r="H35" s="37">
        <v>0</v>
      </c>
      <c r="I35" s="37">
        <v>0</v>
      </c>
      <c r="J35" s="37">
        <v>0</v>
      </c>
      <c r="K35" s="37">
        <v>0</v>
      </c>
      <c r="L35" s="37">
        <v>0</v>
      </c>
      <c r="M35" s="37">
        <f t="shared" si="2"/>
        <v>714623.94</v>
      </c>
    </row>
    <row r="36" spans="1:13" ht="12.75" hidden="1" outlineLevel="1">
      <c r="A36" s="534" t="s">
        <v>949</v>
      </c>
      <c r="B36" s="32" t="s">
        <v>950</v>
      </c>
      <c r="C36" s="32" t="s">
        <v>951</v>
      </c>
      <c r="D36" s="37">
        <v>0</v>
      </c>
      <c r="E36" s="37">
        <v>0</v>
      </c>
      <c r="F36" s="37">
        <v>0</v>
      </c>
      <c r="G36" s="37">
        <v>594055.6</v>
      </c>
      <c r="H36" s="37">
        <v>0</v>
      </c>
      <c r="I36" s="37">
        <v>0</v>
      </c>
      <c r="J36" s="37">
        <v>0</v>
      </c>
      <c r="K36" s="37">
        <v>0</v>
      </c>
      <c r="L36" s="37">
        <v>0</v>
      </c>
      <c r="M36" s="37">
        <f t="shared" si="2"/>
        <v>594055.6</v>
      </c>
    </row>
    <row r="37" spans="1:13" ht="12.75" hidden="1" outlineLevel="1">
      <c r="A37" s="534" t="s">
        <v>952</v>
      </c>
      <c r="B37" s="32" t="s">
        <v>953</v>
      </c>
      <c r="C37" s="32" t="s">
        <v>954</v>
      </c>
      <c r="D37" s="37">
        <v>0</v>
      </c>
      <c r="E37" s="37">
        <v>0</v>
      </c>
      <c r="F37" s="37">
        <v>0</v>
      </c>
      <c r="G37" s="37">
        <v>255807.26</v>
      </c>
      <c r="H37" s="37">
        <v>0</v>
      </c>
      <c r="I37" s="37">
        <v>0</v>
      </c>
      <c r="J37" s="37">
        <v>0</v>
      </c>
      <c r="K37" s="37">
        <v>0</v>
      </c>
      <c r="L37" s="37">
        <v>0</v>
      </c>
      <c r="M37" s="37">
        <f t="shared" si="2"/>
        <v>255807.26</v>
      </c>
    </row>
    <row r="38" spans="1:13" ht="12.75" hidden="1" outlineLevel="1">
      <c r="A38" s="534" t="s">
        <v>955</v>
      </c>
      <c r="B38" s="32" t="s">
        <v>956</v>
      </c>
      <c r="C38" s="32" t="s">
        <v>957</v>
      </c>
      <c r="D38" s="37">
        <v>0</v>
      </c>
      <c r="E38" s="37">
        <v>0</v>
      </c>
      <c r="F38" s="37">
        <v>0</v>
      </c>
      <c r="G38" s="37">
        <v>319443.65</v>
      </c>
      <c r="H38" s="37">
        <v>0</v>
      </c>
      <c r="I38" s="37">
        <v>0</v>
      </c>
      <c r="J38" s="37">
        <v>0</v>
      </c>
      <c r="K38" s="37">
        <v>0</v>
      </c>
      <c r="L38" s="37">
        <v>0</v>
      </c>
      <c r="M38" s="37">
        <f t="shared" si="2"/>
        <v>319443.65</v>
      </c>
    </row>
    <row r="39" spans="1:13" ht="12.75" hidden="1" outlineLevel="1">
      <c r="A39" s="534" t="s">
        <v>958</v>
      </c>
      <c r="B39" s="32" t="s">
        <v>959</v>
      </c>
      <c r="C39" s="32" t="s">
        <v>960</v>
      </c>
      <c r="D39" s="37">
        <v>0</v>
      </c>
      <c r="E39" s="37">
        <v>0</v>
      </c>
      <c r="F39" s="37">
        <v>0</v>
      </c>
      <c r="G39" s="37">
        <v>218932.37</v>
      </c>
      <c r="H39" s="37">
        <v>0</v>
      </c>
      <c r="I39" s="37">
        <v>0</v>
      </c>
      <c r="J39" s="37">
        <v>0</v>
      </c>
      <c r="K39" s="37">
        <v>0</v>
      </c>
      <c r="L39" s="37">
        <v>0</v>
      </c>
      <c r="M39" s="37">
        <f t="shared" si="2"/>
        <v>218932.37</v>
      </c>
    </row>
    <row r="40" spans="1:13" ht="12.75" hidden="1" outlineLevel="1">
      <c r="A40" s="534" t="s">
        <v>961</v>
      </c>
      <c r="B40" s="32" t="s">
        <v>962</v>
      </c>
      <c r="C40" s="32" t="s">
        <v>963</v>
      </c>
      <c r="D40" s="37">
        <v>0</v>
      </c>
      <c r="E40" s="37">
        <v>0</v>
      </c>
      <c r="F40" s="37">
        <v>0</v>
      </c>
      <c r="G40" s="37">
        <v>-55812.43</v>
      </c>
      <c r="H40" s="37">
        <v>0</v>
      </c>
      <c r="I40" s="37">
        <v>0</v>
      </c>
      <c r="J40" s="37">
        <v>0</v>
      </c>
      <c r="K40" s="37">
        <v>0</v>
      </c>
      <c r="L40" s="37">
        <v>0</v>
      </c>
      <c r="M40" s="37">
        <f t="shared" si="2"/>
        <v>-55812.43</v>
      </c>
    </row>
    <row r="41" spans="1:13" ht="12.75" hidden="1" outlineLevel="1">
      <c r="A41" s="534" t="s">
        <v>964</v>
      </c>
      <c r="B41" s="32" t="s">
        <v>965</v>
      </c>
      <c r="C41" s="32" t="s">
        <v>966</v>
      </c>
      <c r="D41" s="37">
        <v>0</v>
      </c>
      <c r="E41" s="37">
        <v>0</v>
      </c>
      <c r="F41" s="37">
        <v>0</v>
      </c>
      <c r="G41" s="37">
        <v>183050.12</v>
      </c>
      <c r="H41" s="37">
        <v>0</v>
      </c>
      <c r="I41" s="37">
        <v>0</v>
      </c>
      <c r="J41" s="37">
        <v>0</v>
      </c>
      <c r="K41" s="37">
        <v>0</v>
      </c>
      <c r="L41" s="37">
        <v>0</v>
      </c>
      <c r="M41" s="37">
        <f t="shared" si="2"/>
        <v>183050.12</v>
      </c>
    </row>
    <row r="42" spans="1:13" ht="12.75" hidden="1" outlineLevel="1">
      <c r="A42" s="534" t="s">
        <v>967</v>
      </c>
      <c r="B42" s="32" t="s">
        <v>968</v>
      </c>
      <c r="C42" s="32" t="s">
        <v>969</v>
      </c>
      <c r="D42" s="37">
        <v>0</v>
      </c>
      <c r="E42" s="37">
        <v>0</v>
      </c>
      <c r="F42" s="37">
        <v>-14500</v>
      </c>
      <c r="G42" s="37">
        <v>0</v>
      </c>
      <c r="H42" s="37">
        <v>0</v>
      </c>
      <c r="I42" s="37">
        <v>0</v>
      </c>
      <c r="J42" s="37">
        <v>0</v>
      </c>
      <c r="K42" s="37">
        <v>0</v>
      </c>
      <c r="L42" s="37">
        <v>0</v>
      </c>
      <c r="M42" s="37">
        <f t="shared" si="2"/>
        <v>-14500</v>
      </c>
    </row>
    <row r="43" spans="1:13" ht="12.75" collapsed="1">
      <c r="A43" s="534" t="s">
        <v>293</v>
      </c>
      <c r="B43" s="32" t="s">
        <v>294</v>
      </c>
      <c r="C43" s="32"/>
      <c r="D43" s="37">
        <v>0</v>
      </c>
      <c r="E43" s="37">
        <v>8921763.88</v>
      </c>
      <c r="F43" s="37">
        <v>-14500</v>
      </c>
      <c r="G43" s="37">
        <v>3280755.18</v>
      </c>
      <c r="H43" s="37">
        <v>98780214.54000002</v>
      </c>
      <c r="I43" s="37">
        <v>2888674.5</v>
      </c>
      <c r="J43" s="37">
        <v>0</v>
      </c>
      <c r="K43" s="37">
        <v>0</v>
      </c>
      <c r="L43" s="37">
        <v>0</v>
      </c>
      <c r="M43" s="37">
        <f>D43+E43+F43+G43+H43+I43+J43+K43+L43</f>
        <v>113856908.10000002</v>
      </c>
    </row>
    <row r="44" spans="1:13" ht="12.75" hidden="1" outlineLevel="1">
      <c r="A44" s="534" t="s">
        <v>726</v>
      </c>
      <c r="B44" s="32" t="s">
        <v>727</v>
      </c>
      <c r="C44" s="32" t="s">
        <v>728</v>
      </c>
      <c r="D44" s="37">
        <v>0</v>
      </c>
      <c r="E44" s="37">
        <v>0</v>
      </c>
      <c r="F44" s="37">
        <v>0</v>
      </c>
      <c r="G44" s="37">
        <v>0</v>
      </c>
      <c r="H44" s="37">
        <v>0</v>
      </c>
      <c r="I44" s="37">
        <v>0</v>
      </c>
      <c r="J44" s="37">
        <v>24500</v>
      </c>
      <c r="K44" s="37">
        <v>0</v>
      </c>
      <c r="L44" s="37">
        <v>0</v>
      </c>
      <c r="M44" s="37">
        <f aca="true" t="shared" si="3" ref="M44:M83">D44+E44+F44+G44+H44+I44+J44+K44+L44</f>
        <v>24500</v>
      </c>
    </row>
    <row r="45" spans="1:13" ht="12.75" hidden="1" outlineLevel="1">
      <c r="A45" s="534" t="s">
        <v>738</v>
      </c>
      <c r="B45" s="32" t="s">
        <v>739</v>
      </c>
      <c r="C45" s="32" t="s">
        <v>740</v>
      </c>
      <c r="D45" s="37">
        <v>0</v>
      </c>
      <c r="E45" s="37">
        <v>8162.4</v>
      </c>
      <c r="F45" s="37">
        <v>0</v>
      </c>
      <c r="G45" s="37">
        <v>8162.4</v>
      </c>
      <c r="H45" s="37">
        <v>105682.36</v>
      </c>
      <c r="I45" s="37">
        <v>0</v>
      </c>
      <c r="J45" s="37">
        <v>0</v>
      </c>
      <c r="K45" s="37">
        <v>0</v>
      </c>
      <c r="L45" s="37">
        <v>0</v>
      </c>
      <c r="M45" s="37">
        <f t="shared" si="3"/>
        <v>122007.16</v>
      </c>
    </row>
    <row r="46" spans="1:13" ht="12.75" hidden="1" outlineLevel="1">
      <c r="A46" s="534" t="s">
        <v>741</v>
      </c>
      <c r="B46" s="32" t="s">
        <v>742</v>
      </c>
      <c r="C46" s="32" t="s">
        <v>743</v>
      </c>
      <c r="D46" s="37">
        <v>0</v>
      </c>
      <c r="E46" s="37">
        <v>26080.68</v>
      </c>
      <c r="F46" s="37">
        <v>0</v>
      </c>
      <c r="G46" s="37">
        <v>24593.64</v>
      </c>
      <c r="H46" s="37">
        <v>99841.8</v>
      </c>
      <c r="I46" s="37">
        <v>0</v>
      </c>
      <c r="J46" s="37">
        <v>0</v>
      </c>
      <c r="K46" s="37">
        <v>0</v>
      </c>
      <c r="L46" s="37">
        <v>0</v>
      </c>
      <c r="M46" s="37">
        <f t="shared" si="3"/>
        <v>150516.12</v>
      </c>
    </row>
    <row r="47" spans="1:13" ht="12.75" hidden="1" outlineLevel="1">
      <c r="A47" s="534" t="s">
        <v>744</v>
      </c>
      <c r="B47" s="32" t="s">
        <v>745</v>
      </c>
      <c r="C47" s="32" t="s">
        <v>746</v>
      </c>
      <c r="D47" s="37">
        <v>0</v>
      </c>
      <c r="E47" s="37">
        <v>1813.8</v>
      </c>
      <c r="F47" s="37">
        <v>0</v>
      </c>
      <c r="G47" s="37">
        <v>0</v>
      </c>
      <c r="H47" s="37">
        <v>14873.16</v>
      </c>
      <c r="I47" s="37">
        <v>0</v>
      </c>
      <c r="J47" s="37">
        <v>500</v>
      </c>
      <c r="K47" s="37">
        <v>0</v>
      </c>
      <c r="L47" s="37">
        <v>0</v>
      </c>
      <c r="M47" s="37">
        <f t="shared" si="3"/>
        <v>17186.96</v>
      </c>
    </row>
    <row r="48" spans="1:13" ht="12.75" hidden="1" outlineLevel="1">
      <c r="A48" s="534" t="s">
        <v>750</v>
      </c>
      <c r="B48" s="32" t="s">
        <v>751</v>
      </c>
      <c r="C48" s="32" t="s">
        <v>752</v>
      </c>
      <c r="D48" s="37">
        <v>0</v>
      </c>
      <c r="E48" s="37">
        <v>0</v>
      </c>
      <c r="F48" s="37">
        <v>0</v>
      </c>
      <c r="G48" s="37">
        <v>0</v>
      </c>
      <c r="H48" s="37">
        <v>0</v>
      </c>
      <c r="I48" s="37">
        <v>0</v>
      </c>
      <c r="J48" s="37">
        <v>2500</v>
      </c>
      <c r="K48" s="37">
        <v>0</v>
      </c>
      <c r="L48" s="37">
        <v>0</v>
      </c>
      <c r="M48" s="37">
        <f t="shared" si="3"/>
        <v>2500</v>
      </c>
    </row>
    <row r="49" spans="1:13" ht="12.75" hidden="1" outlineLevel="1">
      <c r="A49" s="534" t="s">
        <v>753</v>
      </c>
      <c r="B49" s="32" t="s">
        <v>754</v>
      </c>
      <c r="C49" s="32" t="s">
        <v>755</v>
      </c>
      <c r="D49" s="37">
        <v>0</v>
      </c>
      <c r="E49" s="37">
        <v>223.78</v>
      </c>
      <c r="F49" s="37">
        <v>0</v>
      </c>
      <c r="G49" s="37">
        <v>-1549.54</v>
      </c>
      <c r="H49" s="37">
        <v>1867.87</v>
      </c>
      <c r="I49" s="37">
        <v>0</v>
      </c>
      <c r="J49" s="37">
        <v>0</v>
      </c>
      <c r="K49" s="37">
        <v>0</v>
      </c>
      <c r="L49" s="37">
        <v>0</v>
      </c>
      <c r="M49" s="37">
        <f t="shared" si="3"/>
        <v>542.1099999999999</v>
      </c>
    </row>
    <row r="50" spans="1:13" ht="12.75" hidden="1" outlineLevel="1">
      <c r="A50" s="534" t="s">
        <v>760</v>
      </c>
      <c r="B50" s="32" t="s">
        <v>379</v>
      </c>
      <c r="C50" s="32" t="s">
        <v>761</v>
      </c>
      <c r="D50" s="37">
        <v>0</v>
      </c>
      <c r="E50" s="37">
        <v>0</v>
      </c>
      <c r="F50" s="37">
        <v>0</v>
      </c>
      <c r="G50" s="37">
        <v>-110.15</v>
      </c>
      <c r="H50" s="37">
        <v>0</v>
      </c>
      <c r="I50" s="37">
        <v>0</v>
      </c>
      <c r="J50" s="37">
        <v>0</v>
      </c>
      <c r="K50" s="37">
        <v>0</v>
      </c>
      <c r="L50" s="37">
        <v>0</v>
      </c>
      <c r="M50" s="37">
        <f t="shared" si="3"/>
        <v>-110.15</v>
      </c>
    </row>
    <row r="51" spans="1:13" ht="12.75" hidden="1" outlineLevel="1">
      <c r="A51" s="534" t="s">
        <v>762</v>
      </c>
      <c r="B51" s="32" t="s">
        <v>763</v>
      </c>
      <c r="C51" s="32" t="s">
        <v>764</v>
      </c>
      <c r="D51" s="37">
        <v>0</v>
      </c>
      <c r="E51" s="37">
        <v>0</v>
      </c>
      <c r="F51" s="37">
        <v>0</v>
      </c>
      <c r="G51" s="37">
        <v>0</v>
      </c>
      <c r="H51" s="37">
        <v>0</v>
      </c>
      <c r="I51" s="37">
        <v>0</v>
      </c>
      <c r="J51" s="37">
        <v>1874.25</v>
      </c>
      <c r="K51" s="37">
        <v>0</v>
      </c>
      <c r="L51" s="37">
        <v>0</v>
      </c>
      <c r="M51" s="37">
        <f t="shared" si="3"/>
        <v>1874.25</v>
      </c>
    </row>
    <row r="52" spans="1:13" ht="12.75" hidden="1" outlineLevel="1">
      <c r="A52" s="534" t="s">
        <v>774</v>
      </c>
      <c r="B52" s="32" t="s">
        <v>775</v>
      </c>
      <c r="C52" s="32" t="s">
        <v>776</v>
      </c>
      <c r="D52" s="37">
        <v>0</v>
      </c>
      <c r="E52" s="37">
        <v>1772.93</v>
      </c>
      <c r="F52" s="37">
        <v>0</v>
      </c>
      <c r="G52" s="37">
        <v>1772.92</v>
      </c>
      <c r="H52" s="37">
        <v>22180.62</v>
      </c>
      <c r="I52" s="37">
        <v>0</v>
      </c>
      <c r="J52" s="37">
        <v>0</v>
      </c>
      <c r="K52" s="37">
        <v>0</v>
      </c>
      <c r="L52" s="37">
        <v>0</v>
      </c>
      <c r="M52" s="37">
        <f t="shared" si="3"/>
        <v>25726.47</v>
      </c>
    </row>
    <row r="53" spans="1:13" ht="12.75" hidden="1" outlineLevel="1">
      <c r="A53" s="534" t="s">
        <v>777</v>
      </c>
      <c r="B53" s="32" t="s">
        <v>778</v>
      </c>
      <c r="C53" s="32" t="s">
        <v>779</v>
      </c>
      <c r="D53" s="37">
        <v>0</v>
      </c>
      <c r="E53" s="37">
        <v>5540.97</v>
      </c>
      <c r="F53" s="37">
        <v>0</v>
      </c>
      <c r="G53" s="37">
        <v>5229.64</v>
      </c>
      <c r="H53" s="37">
        <v>21265.41</v>
      </c>
      <c r="I53" s="37">
        <v>0</v>
      </c>
      <c r="J53" s="37">
        <v>0</v>
      </c>
      <c r="K53" s="37">
        <v>0</v>
      </c>
      <c r="L53" s="37">
        <v>0</v>
      </c>
      <c r="M53" s="37">
        <f t="shared" si="3"/>
        <v>32036.02</v>
      </c>
    </row>
    <row r="54" spans="1:13" ht="12.75" hidden="1" outlineLevel="1">
      <c r="A54" s="534" t="s">
        <v>780</v>
      </c>
      <c r="B54" s="32" t="s">
        <v>781</v>
      </c>
      <c r="C54" s="32" t="s">
        <v>782</v>
      </c>
      <c r="D54" s="37">
        <v>0</v>
      </c>
      <c r="E54" s="37">
        <v>387.55</v>
      </c>
      <c r="F54" s="37">
        <v>0</v>
      </c>
      <c r="G54" s="37">
        <v>0</v>
      </c>
      <c r="H54" s="37">
        <v>3177.76</v>
      </c>
      <c r="I54" s="37">
        <v>0</v>
      </c>
      <c r="J54" s="37">
        <v>38.25</v>
      </c>
      <c r="K54" s="37">
        <v>0</v>
      </c>
      <c r="L54" s="37">
        <v>0</v>
      </c>
      <c r="M54" s="37">
        <f t="shared" si="3"/>
        <v>3603.5600000000004</v>
      </c>
    </row>
    <row r="55" spans="1:13" ht="12.75" hidden="1" outlineLevel="1">
      <c r="A55" s="534" t="s">
        <v>798</v>
      </c>
      <c r="B55" s="32" t="s">
        <v>799</v>
      </c>
      <c r="C55" s="32" t="s">
        <v>800</v>
      </c>
      <c r="D55" s="37">
        <v>0</v>
      </c>
      <c r="E55" s="37">
        <v>141.08</v>
      </c>
      <c r="F55" s="37">
        <v>0</v>
      </c>
      <c r="G55" s="37">
        <v>-187.24</v>
      </c>
      <c r="H55" s="37">
        <v>920.63</v>
      </c>
      <c r="I55" s="37">
        <v>0</v>
      </c>
      <c r="J55" s="37">
        <v>0</v>
      </c>
      <c r="K55" s="37">
        <v>0</v>
      </c>
      <c r="L55" s="37">
        <v>0</v>
      </c>
      <c r="M55" s="37">
        <f t="shared" si="3"/>
        <v>874.47</v>
      </c>
    </row>
    <row r="56" spans="1:13" ht="12.75" hidden="1" outlineLevel="1">
      <c r="A56" s="534" t="s">
        <v>801</v>
      </c>
      <c r="B56" s="32" t="s">
        <v>802</v>
      </c>
      <c r="C56" s="32" t="s">
        <v>803</v>
      </c>
      <c r="D56" s="37">
        <v>0</v>
      </c>
      <c r="E56" s="37">
        <v>0</v>
      </c>
      <c r="F56" s="37">
        <v>0</v>
      </c>
      <c r="G56" s="37">
        <v>0</v>
      </c>
      <c r="H56" s="37">
        <v>0</v>
      </c>
      <c r="I56" s="37">
        <v>0</v>
      </c>
      <c r="J56" s="37">
        <v>191.25</v>
      </c>
      <c r="K56" s="37">
        <v>0</v>
      </c>
      <c r="L56" s="37">
        <v>0</v>
      </c>
      <c r="M56" s="37">
        <f t="shared" si="3"/>
        <v>191.25</v>
      </c>
    </row>
    <row r="57" spans="1:13" ht="12.75" hidden="1" outlineLevel="1">
      <c r="A57" s="534" t="s">
        <v>817</v>
      </c>
      <c r="B57" s="32" t="s">
        <v>818</v>
      </c>
      <c r="C57" s="32" t="s">
        <v>819</v>
      </c>
      <c r="D57" s="37">
        <v>0</v>
      </c>
      <c r="E57" s="37">
        <v>0</v>
      </c>
      <c r="F57" s="37">
        <v>0</v>
      </c>
      <c r="G57" s="37">
        <v>0</v>
      </c>
      <c r="H57" s="37">
        <v>540.14</v>
      </c>
      <c r="I57" s="37">
        <v>0</v>
      </c>
      <c r="J57" s="37">
        <v>0</v>
      </c>
      <c r="K57" s="37">
        <v>0</v>
      </c>
      <c r="L57" s="37">
        <v>0</v>
      </c>
      <c r="M57" s="37">
        <f t="shared" si="3"/>
        <v>540.14</v>
      </c>
    </row>
    <row r="58" spans="1:13" ht="12.75" hidden="1" outlineLevel="1">
      <c r="A58" s="534" t="s">
        <v>823</v>
      </c>
      <c r="B58" s="32" t="s">
        <v>824</v>
      </c>
      <c r="C58" s="32" t="s">
        <v>825</v>
      </c>
      <c r="D58" s="37">
        <v>0</v>
      </c>
      <c r="E58" s="37">
        <v>0</v>
      </c>
      <c r="F58" s="37">
        <v>0</v>
      </c>
      <c r="G58" s="37">
        <v>0</v>
      </c>
      <c r="H58" s="37">
        <v>0.74</v>
      </c>
      <c r="I58" s="37">
        <v>0</v>
      </c>
      <c r="J58" s="37">
        <v>0</v>
      </c>
      <c r="K58" s="37">
        <v>0</v>
      </c>
      <c r="L58" s="37">
        <v>0</v>
      </c>
      <c r="M58" s="37">
        <f t="shared" si="3"/>
        <v>0.74</v>
      </c>
    </row>
    <row r="59" spans="1:13" ht="12.75" hidden="1" outlineLevel="1">
      <c r="A59" s="534" t="s">
        <v>826</v>
      </c>
      <c r="B59" s="32" t="s">
        <v>827</v>
      </c>
      <c r="C59" s="32" t="s">
        <v>828</v>
      </c>
      <c r="D59" s="37">
        <v>0</v>
      </c>
      <c r="E59" s="37">
        <v>0</v>
      </c>
      <c r="F59" s="37">
        <v>0</v>
      </c>
      <c r="G59" s="37">
        <v>0</v>
      </c>
      <c r="H59" s="37">
        <v>7888.66</v>
      </c>
      <c r="I59" s="37">
        <v>0</v>
      </c>
      <c r="J59" s="37">
        <v>0</v>
      </c>
      <c r="K59" s="37">
        <v>0</v>
      </c>
      <c r="L59" s="37">
        <v>0</v>
      </c>
      <c r="M59" s="37">
        <f t="shared" si="3"/>
        <v>7888.66</v>
      </c>
    </row>
    <row r="60" spans="1:13" ht="12.75" hidden="1" outlineLevel="1">
      <c r="A60" s="534" t="s">
        <v>829</v>
      </c>
      <c r="B60" s="32" t="s">
        <v>830</v>
      </c>
      <c r="C60" s="32" t="s">
        <v>831</v>
      </c>
      <c r="D60" s="37">
        <v>0</v>
      </c>
      <c r="E60" s="37">
        <v>0</v>
      </c>
      <c r="F60" s="37">
        <v>0</v>
      </c>
      <c r="G60" s="37">
        <v>0</v>
      </c>
      <c r="H60" s="37">
        <v>0</v>
      </c>
      <c r="I60" s="37">
        <v>0</v>
      </c>
      <c r="J60" s="37">
        <v>0</v>
      </c>
      <c r="K60" s="37">
        <v>174.56</v>
      </c>
      <c r="L60" s="37">
        <v>0</v>
      </c>
      <c r="M60" s="37">
        <f t="shared" si="3"/>
        <v>174.56</v>
      </c>
    </row>
    <row r="61" spans="1:13" ht="12.75" hidden="1" outlineLevel="1">
      <c r="A61" s="534" t="s">
        <v>832</v>
      </c>
      <c r="B61" s="32" t="s">
        <v>833</v>
      </c>
      <c r="C61" s="32" t="s">
        <v>834</v>
      </c>
      <c r="D61" s="37">
        <v>0</v>
      </c>
      <c r="E61" s="37">
        <v>0</v>
      </c>
      <c r="F61" s="37">
        <v>0</v>
      </c>
      <c r="G61" s="37">
        <v>428.2</v>
      </c>
      <c r="H61" s="37">
        <v>11.2</v>
      </c>
      <c r="I61" s="37">
        <v>0</v>
      </c>
      <c r="J61" s="37">
        <v>0</v>
      </c>
      <c r="K61" s="37">
        <v>0</v>
      </c>
      <c r="L61" s="37">
        <v>0</v>
      </c>
      <c r="M61" s="37">
        <f t="shared" si="3"/>
        <v>439.4</v>
      </c>
    </row>
    <row r="62" spans="1:13" ht="12.75" hidden="1" outlineLevel="1">
      <c r="A62" s="534" t="s">
        <v>835</v>
      </c>
      <c r="B62" s="32" t="s">
        <v>836</v>
      </c>
      <c r="C62" s="32" t="s">
        <v>837</v>
      </c>
      <c r="D62" s="37">
        <v>0</v>
      </c>
      <c r="E62" s="37">
        <v>0</v>
      </c>
      <c r="F62" s="37">
        <v>0</v>
      </c>
      <c r="G62" s="37">
        <v>0</v>
      </c>
      <c r="H62" s="37">
        <v>265.38</v>
      </c>
      <c r="I62" s="37">
        <v>0</v>
      </c>
      <c r="J62" s="37">
        <v>0</v>
      </c>
      <c r="K62" s="37">
        <v>105.36</v>
      </c>
      <c r="L62" s="37">
        <v>0</v>
      </c>
      <c r="M62" s="37">
        <f t="shared" si="3"/>
        <v>370.74</v>
      </c>
    </row>
    <row r="63" spans="1:13" ht="12.75" hidden="1" outlineLevel="1">
      <c r="A63" s="534" t="s">
        <v>844</v>
      </c>
      <c r="B63" s="32" t="s">
        <v>845</v>
      </c>
      <c r="C63" s="32" t="s">
        <v>846</v>
      </c>
      <c r="D63" s="37">
        <v>0</v>
      </c>
      <c r="E63" s="37">
        <v>0</v>
      </c>
      <c r="F63" s="37">
        <v>0</v>
      </c>
      <c r="G63" s="37">
        <v>0</v>
      </c>
      <c r="H63" s="37">
        <v>137.12</v>
      </c>
      <c r="I63" s="37">
        <v>0</v>
      </c>
      <c r="J63" s="37">
        <v>0</v>
      </c>
      <c r="K63" s="37">
        <v>0</v>
      </c>
      <c r="L63" s="37">
        <v>0</v>
      </c>
      <c r="M63" s="37">
        <f t="shared" si="3"/>
        <v>137.12</v>
      </c>
    </row>
    <row r="64" spans="1:13" ht="12.75" hidden="1" outlineLevel="1">
      <c r="A64" s="534" t="s">
        <v>847</v>
      </c>
      <c r="B64" s="32" t="s">
        <v>848</v>
      </c>
      <c r="C64" s="32" t="s">
        <v>849</v>
      </c>
      <c r="D64" s="37">
        <v>38.81</v>
      </c>
      <c r="E64" s="37">
        <v>0</v>
      </c>
      <c r="F64" s="37">
        <v>0</v>
      </c>
      <c r="G64" s="37">
        <v>0</v>
      </c>
      <c r="H64" s="37">
        <v>0</v>
      </c>
      <c r="I64" s="37">
        <v>0</v>
      </c>
      <c r="J64" s="37">
        <v>0</v>
      </c>
      <c r="K64" s="37">
        <v>0</v>
      </c>
      <c r="L64" s="37">
        <v>0</v>
      </c>
      <c r="M64" s="37">
        <f t="shared" si="3"/>
        <v>38.81</v>
      </c>
    </row>
    <row r="65" spans="1:13" ht="12.75" hidden="1" outlineLevel="1">
      <c r="A65" s="534" t="s">
        <v>850</v>
      </c>
      <c r="B65" s="32" t="s">
        <v>851</v>
      </c>
      <c r="C65" s="32" t="s">
        <v>852</v>
      </c>
      <c r="D65" s="37">
        <v>0</v>
      </c>
      <c r="E65" s="37">
        <v>4880.27</v>
      </c>
      <c r="F65" s="37">
        <v>5409.6</v>
      </c>
      <c r="G65" s="37">
        <v>4720.6</v>
      </c>
      <c r="H65" s="37">
        <v>8206.88</v>
      </c>
      <c r="I65" s="37">
        <v>0</v>
      </c>
      <c r="J65" s="37">
        <v>0</v>
      </c>
      <c r="K65" s="37">
        <v>0</v>
      </c>
      <c r="L65" s="37">
        <v>0</v>
      </c>
      <c r="M65" s="37">
        <f t="shared" si="3"/>
        <v>23217.35</v>
      </c>
    </row>
    <row r="66" spans="1:13" ht="12.75" hidden="1" outlineLevel="1">
      <c r="A66" s="534" t="s">
        <v>853</v>
      </c>
      <c r="B66" s="32" t="s">
        <v>854</v>
      </c>
      <c r="C66" s="32" t="s">
        <v>855</v>
      </c>
      <c r="D66" s="37">
        <v>0</v>
      </c>
      <c r="E66" s="37">
        <v>0</v>
      </c>
      <c r="F66" s="37">
        <v>0</v>
      </c>
      <c r="G66" s="37">
        <v>0</v>
      </c>
      <c r="H66" s="37">
        <v>28.44</v>
      </c>
      <c r="I66" s="37">
        <v>0</v>
      </c>
      <c r="J66" s="37">
        <v>0</v>
      </c>
      <c r="K66" s="37">
        <v>1085.74</v>
      </c>
      <c r="L66" s="37">
        <v>0</v>
      </c>
      <c r="M66" s="37">
        <f t="shared" si="3"/>
        <v>1114.18</v>
      </c>
    </row>
    <row r="67" spans="1:13" ht="12.75" hidden="1" outlineLevel="1">
      <c r="A67" s="534" t="s">
        <v>856</v>
      </c>
      <c r="B67" s="32" t="s">
        <v>857</v>
      </c>
      <c r="C67" s="32" t="s">
        <v>858</v>
      </c>
      <c r="D67" s="37">
        <v>3.79</v>
      </c>
      <c r="E67" s="37">
        <v>0</v>
      </c>
      <c r="F67" s="37">
        <v>0</v>
      </c>
      <c r="G67" s="37">
        <v>0</v>
      </c>
      <c r="H67" s="37">
        <v>0</v>
      </c>
      <c r="I67" s="37">
        <v>0</v>
      </c>
      <c r="J67" s="37">
        <v>0</v>
      </c>
      <c r="K67" s="37">
        <v>25.04</v>
      </c>
      <c r="L67" s="37">
        <v>1.52</v>
      </c>
      <c r="M67" s="37">
        <f t="shared" si="3"/>
        <v>30.349999999999998</v>
      </c>
    </row>
    <row r="68" spans="1:13" ht="12.75" hidden="1" outlineLevel="1">
      <c r="A68" s="534" t="s">
        <v>862</v>
      </c>
      <c r="B68" s="32" t="s">
        <v>863</v>
      </c>
      <c r="C68" s="32" t="s">
        <v>864</v>
      </c>
      <c r="D68" s="37">
        <v>0</v>
      </c>
      <c r="E68" s="37">
        <v>0</v>
      </c>
      <c r="F68" s="37">
        <v>0</v>
      </c>
      <c r="G68" s="37">
        <v>0</v>
      </c>
      <c r="H68" s="37">
        <v>315</v>
      </c>
      <c r="I68" s="37">
        <v>0</v>
      </c>
      <c r="J68" s="37">
        <v>0</v>
      </c>
      <c r="K68" s="37">
        <v>0</v>
      </c>
      <c r="L68" s="37">
        <v>0</v>
      </c>
      <c r="M68" s="37">
        <f t="shared" si="3"/>
        <v>315</v>
      </c>
    </row>
    <row r="69" spans="1:13" ht="12.75" hidden="1" outlineLevel="1">
      <c r="A69" s="534" t="s">
        <v>868</v>
      </c>
      <c r="B69" s="32" t="s">
        <v>869</v>
      </c>
      <c r="C69" s="32" t="s">
        <v>870</v>
      </c>
      <c r="D69" s="37">
        <v>105</v>
      </c>
      <c r="E69" s="37">
        <v>0</v>
      </c>
      <c r="F69" s="37">
        <v>0</v>
      </c>
      <c r="G69" s="37">
        <v>0</v>
      </c>
      <c r="H69" s="37">
        <v>0</v>
      </c>
      <c r="I69" s="37">
        <v>0</v>
      </c>
      <c r="J69" s="37">
        <v>0</v>
      </c>
      <c r="K69" s="37">
        <v>645</v>
      </c>
      <c r="L69" s="37">
        <v>0</v>
      </c>
      <c r="M69" s="37">
        <f t="shared" si="3"/>
        <v>750</v>
      </c>
    </row>
    <row r="70" spans="1:13" ht="12.75" hidden="1" outlineLevel="1">
      <c r="A70" s="534" t="s">
        <v>874</v>
      </c>
      <c r="B70" s="32" t="s">
        <v>875</v>
      </c>
      <c r="C70" s="32" t="s">
        <v>876</v>
      </c>
      <c r="D70" s="37">
        <v>3394.35</v>
      </c>
      <c r="E70" s="37">
        <v>0</v>
      </c>
      <c r="F70" s="37">
        <v>0</v>
      </c>
      <c r="G70" s="37">
        <v>0</v>
      </c>
      <c r="H70" s="37">
        <v>0</v>
      </c>
      <c r="I70" s="37">
        <v>0</v>
      </c>
      <c r="J70" s="37">
        <v>0</v>
      </c>
      <c r="K70" s="37">
        <v>15608.14</v>
      </c>
      <c r="L70" s="37">
        <v>0</v>
      </c>
      <c r="M70" s="37">
        <f t="shared" si="3"/>
        <v>19002.489999999998</v>
      </c>
    </row>
    <row r="71" spans="1:13" ht="12.75" hidden="1" outlineLevel="1">
      <c r="A71" s="534" t="s">
        <v>889</v>
      </c>
      <c r="B71" s="32" t="s">
        <v>890</v>
      </c>
      <c r="C71" s="32" t="s">
        <v>891</v>
      </c>
      <c r="D71" s="37">
        <v>0</v>
      </c>
      <c r="E71" s="37">
        <v>188.4</v>
      </c>
      <c r="F71" s="37">
        <v>155.52</v>
      </c>
      <c r="G71" s="37">
        <v>122.64</v>
      </c>
      <c r="H71" s="37">
        <v>155.52</v>
      </c>
      <c r="I71" s="37">
        <v>0</v>
      </c>
      <c r="J71" s="37">
        <v>0</v>
      </c>
      <c r="K71" s="37">
        <v>0</v>
      </c>
      <c r="L71" s="37">
        <v>0</v>
      </c>
      <c r="M71" s="37">
        <f t="shared" si="3"/>
        <v>622.08</v>
      </c>
    </row>
    <row r="72" spans="1:13" ht="12.75" hidden="1" outlineLevel="1">
      <c r="A72" s="534" t="s">
        <v>901</v>
      </c>
      <c r="B72" s="32" t="s">
        <v>902</v>
      </c>
      <c r="C72" s="32" t="s">
        <v>903</v>
      </c>
      <c r="D72" s="37">
        <v>0</v>
      </c>
      <c r="E72" s="37">
        <v>0</v>
      </c>
      <c r="F72" s="37">
        <v>0</v>
      </c>
      <c r="G72" s="37">
        <v>76.9</v>
      </c>
      <c r="H72" s="37">
        <v>51175</v>
      </c>
      <c r="I72" s="37">
        <v>0</v>
      </c>
      <c r="J72" s="37">
        <v>0</v>
      </c>
      <c r="K72" s="37">
        <v>0</v>
      </c>
      <c r="L72" s="37">
        <v>0</v>
      </c>
      <c r="M72" s="37">
        <f t="shared" si="3"/>
        <v>51251.9</v>
      </c>
    </row>
    <row r="73" spans="1:13" ht="12.75" hidden="1" outlineLevel="1">
      <c r="A73" s="534" t="s">
        <v>904</v>
      </c>
      <c r="B73" s="32" t="s">
        <v>905</v>
      </c>
      <c r="C73" s="32" t="s">
        <v>906</v>
      </c>
      <c r="D73" s="37">
        <v>0</v>
      </c>
      <c r="E73" s="37">
        <v>0</v>
      </c>
      <c r="F73" s="37">
        <v>0</v>
      </c>
      <c r="G73" s="37">
        <v>0</v>
      </c>
      <c r="H73" s="37">
        <v>46998.82</v>
      </c>
      <c r="I73" s="37">
        <v>0</v>
      </c>
      <c r="J73" s="37">
        <v>0</v>
      </c>
      <c r="K73" s="37">
        <v>0</v>
      </c>
      <c r="L73" s="37">
        <v>0</v>
      </c>
      <c r="M73" s="37">
        <f t="shared" si="3"/>
        <v>46998.82</v>
      </c>
    </row>
    <row r="74" spans="1:13" ht="12.75" hidden="1" outlineLevel="1">
      <c r="A74" s="534" t="s">
        <v>970</v>
      </c>
      <c r="B74" s="32" t="s">
        <v>971</v>
      </c>
      <c r="C74" s="32" t="s">
        <v>972</v>
      </c>
      <c r="D74" s="37">
        <v>139467.73</v>
      </c>
      <c r="E74" s="37">
        <v>0</v>
      </c>
      <c r="F74" s="37">
        <v>0</v>
      </c>
      <c r="G74" s="37">
        <v>0</v>
      </c>
      <c r="H74" s="37">
        <v>0</v>
      </c>
      <c r="I74" s="37">
        <v>0</v>
      </c>
      <c r="J74" s="37">
        <v>602530.99</v>
      </c>
      <c r="K74" s="37">
        <v>4961231.82</v>
      </c>
      <c r="L74" s="37">
        <v>282273.12</v>
      </c>
      <c r="M74" s="37">
        <f t="shared" si="3"/>
        <v>5985503.66</v>
      </c>
    </row>
    <row r="75" spans="1:13" ht="12.75" hidden="1" outlineLevel="1">
      <c r="A75" s="534" t="s">
        <v>973</v>
      </c>
      <c r="B75" s="32" t="s">
        <v>974</v>
      </c>
      <c r="C75" s="32" t="s">
        <v>975</v>
      </c>
      <c r="D75" s="37">
        <v>0</v>
      </c>
      <c r="E75" s="37">
        <v>0</v>
      </c>
      <c r="F75" s="37">
        <v>0</v>
      </c>
      <c r="G75" s="37">
        <v>0</v>
      </c>
      <c r="H75" s="37">
        <v>0</v>
      </c>
      <c r="I75" s="37">
        <v>9716.11</v>
      </c>
      <c r="J75" s="37">
        <v>0</v>
      </c>
      <c r="K75" s="37">
        <v>5635</v>
      </c>
      <c r="L75" s="37">
        <v>0</v>
      </c>
      <c r="M75" s="37">
        <f t="shared" si="3"/>
        <v>15351.11</v>
      </c>
    </row>
    <row r="76" spans="1:13" ht="12.75" hidden="1" outlineLevel="1">
      <c r="A76" s="534" t="s">
        <v>976</v>
      </c>
      <c r="B76" s="32" t="s">
        <v>977</v>
      </c>
      <c r="C76" s="32" t="s">
        <v>978</v>
      </c>
      <c r="D76" s="37">
        <v>77930.55</v>
      </c>
      <c r="E76" s="37">
        <v>0</v>
      </c>
      <c r="F76" s="37">
        <v>0</v>
      </c>
      <c r="G76" s="37">
        <v>0</v>
      </c>
      <c r="H76" s="37">
        <v>0</v>
      </c>
      <c r="I76" s="37">
        <v>0</v>
      </c>
      <c r="J76" s="37">
        <v>0</v>
      </c>
      <c r="K76" s="37">
        <v>500227.52</v>
      </c>
      <c r="L76" s="37">
        <v>18970.83</v>
      </c>
      <c r="M76" s="37">
        <f t="shared" si="3"/>
        <v>597128.9</v>
      </c>
    </row>
    <row r="77" spans="1:13" ht="12.75" hidden="1" outlineLevel="1">
      <c r="A77" s="534" t="s">
        <v>979</v>
      </c>
      <c r="B77" s="32" t="s">
        <v>980</v>
      </c>
      <c r="C77" s="32" t="s">
        <v>981</v>
      </c>
      <c r="D77" s="37">
        <v>0</v>
      </c>
      <c r="E77" s="37">
        <v>0</v>
      </c>
      <c r="F77" s="37">
        <v>0</v>
      </c>
      <c r="G77" s="37">
        <v>0</v>
      </c>
      <c r="H77" s="37">
        <v>0</v>
      </c>
      <c r="I77" s="37">
        <v>0</v>
      </c>
      <c r="J77" s="37">
        <v>11200</v>
      </c>
      <c r="K77" s="37">
        <v>8400</v>
      </c>
      <c r="L77" s="37">
        <v>0</v>
      </c>
      <c r="M77" s="37">
        <f t="shared" si="3"/>
        <v>19600</v>
      </c>
    </row>
    <row r="78" spans="1:13" ht="12.75" hidden="1" outlineLevel="1">
      <c r="A78" s="534" t="s">
        <v>982</v>
      </c>
      <c r="B78" s="32" t="s">
        <v>983</v>
      </c>
      <c r="C78" s="32" t="s">
        <v>984</v>
      </c>
      <c r="D78" s="37">
        <v>0</v>
      </c>
      <c r="E78" s="37">
        <v>0</v>
      </c>
      <c r="F78" s="37">
        <v>0</v>
      </c>
      <c r="G78" s="37">
        <v>0</v>
      </c>
      <c r="H78" s="37">
        <v>0</v>
      </c>
      <c r="I78" s="37">
        <v>0</v>
      </c>
      <c r="J78" s="37">
        <v>0</v>
      </c>
      <c r="K78" s="37">
        <v>500</v>
      </c>
      <c r="L78" s="37">
        <v>0</v>
      </c>
      <c r="M78" s="37">
        <f t="shared" si="3"/>
        <v>500</v>
      </c>
    </row>
    <row r="79" spans="1:13" ht="12.75" hidden="1" outlineLevel="1">
      <c r="A79" s="534" t="s">
        <v>985</v>
      </c>
      <c r="B79" s="32" t="s">
        <v>986</v>
      </c>
      <c r="C79" s="32" t="s">
        <v>987</v>
      </c>
      <c r="D79" s="37">
        <v>0</v>
      </c>
      <c r="E79" s="37">
        <v>0</v>
      </c>
      <c r="F79" s="37">
        <v>0</v>
      </c>
      <c r="G79" s="37">
        <v>0</v>
      </c>
      <c r="H79" s="37">
        <v>0</v>
      </c>
      <c r="I79" s="37">
        <v>0</v>
      </c>
      <c r="J79" s="37">
        <v>0</v>
      </c>
      <c r="K79" s="37">
        <v>122421.98</v>
      </c>
      <c r="L79" s="37">
        <v>0</v>
      </c>
      <c r="M79" s="37">
        <f t="shared" si="3"/>
        <v>122421.98</v>
      </c>
    </row>
    <row r="80" spans="1:13" ht="12.75" hidden="1" outlineLevel="1">
      <c r="A80" s="534" t="s">
        <v>988</v>
      </c>
      <c r="B80" s="32" t="s">
        <v>989</v>
      </c>
      <c r="C80" s="32" t="s">
        <v>990</v>
      </c>
      <c r="D80" s="37">
        <v>451189</v>
      </c>
      <c r="E80" s="37">
        <v>16876</v>
      </c>
      <c r="F80" s="37">
        <v>14500</v>
      </c>
      <c r="G80" s="37">
        <v>63116</v>
      </c>
      <c r="H80" s="37">
        <v>2247387</v>
      </c>
      <c r="I80" s="37">
        <v>3259662</v>
      </c>
      <c r="J80" s="37">
        <v>1216739</v>
      </c>
      <c r="K80" s="37">
        <v>1572014.4</v>
      </c>
      <c r="L80" s="37">
        <v>0</v>
      </c>
      <c r="M80" s="37">
        <f t="shared" si="3"/>
        <v>8841483.4</v>
      </c>
    </row>
    <row r="81" spans="1:13" ht="12.75" hidden="1" outlineLevel="1">
      <c r="A81" s="534" t="s">
        <v>991</v>
      </c>
      <c r="B81" s="32" t="s">
        <v>992</v>
      </c>
      <c r="C81" s="32" t="s">
        <v>993</v>
      </c>
      <c r="D81" s="37">
        <v>305329.25</v>
      </c>
      <c r="E81" s="37">
        <v>0</v>
      </c>
      <c r="F81" s="37">
        <v>0</v>
      </c>
      <c r="G81" s="37">
        <v>0</v>
      </c>
      <c r="H81" s="37">
        <v>0</v>
      </c>
      <c r="I81" s="37">
        <v>0</v>
      </c>
      <c r="J81" s="37">
        <v>131779</v>
      </c>
      <c r="K81" s="37">
        <v>381483.75</v>
      </c>
      <c r="L81" s="37">
        <v>129240</v>
      </c>
      <c r="M81" s="37">
        <f t="shared" si="3"/>
        <v>947832</v>
      </c>
    </row>
    <row r="82" spans="1:13" ht="12.75" hidden="1" outlineLevel="1">
      <c r="A82" s="534" t="s">
        <v>994</v>
      </c>
      <c r="B82" s="32" t="s">
        <v>995</v>
      </c>
      <c r="C82" s="32" t="s">
        <v>996</v>
      </c>
      <c r="D82" s="37">
        <v>0</v>
      </c>
      <c r="E82" s="37">
        <v>0</v>
      </c>
      <c r="F82" s="37">
        <v>0</v>
      </c>
      <c r="G82" s="37">
        <v>0</v>
      </c>
      <c r="H82" s="37">
        <v>0</v>
      </c>
      <c r="I82" s="37">
        <v>0</v>
      </c>
      <c r="J82" s="37">
        <v>0</v>
      </c>
      <c r="K82" s="37">
        <v>300722</v>
      </c>
      <c r="L82" s="37">
        <v>0</v>
      </c>
      <c r="M82" s="37">
        <f t="shared" si="3"/>
        <v>300722</v>
      </c>
    </row>
    <row r="83" spans="1:13" ht="12.75" hidden="1" outlineLevel="1">
      <c r="A83" s="534" t="s">
        <v>997</v>
      </c>
      <c r="B83" s="32" t="s">
        <v>998</v>
      </c>
      <c r="C83" s="32" t="s">
        <v>999</v>
      </c>
      <c r="D83" s="37">
        <v>0</v>
      </c>
      <c r="E83" s="37">
        <v>0</v>
      </c>
      <c r="F83" s="37">
        <v>0</v>
      </c>
      <c r="G83" s="37">
        <v>0</v>
      </c>
      <c r="H83" s="37">
        <v>0</v>
      </c>
      <c r="I83" s="37">
        <v>0</v>
      </c>
      <c r="J83" s="37">
        <v>0</v>
      </c>
      <c r="K83" s="37">
        <v>86206.08</v>
      </c>
      <c r="L83" s="37">
        <v>0</v>
      </c>
      <c r="M83" s="37">
        <f t="shared" si="3"/>
        <v>86206.08</v>
      </c>
    </row>
    <row r="84" spans="1:13" ht="12.75" collapsed="1">
      <c r="A84" s="534" t="s">
        <v>295</v>
      </c>
      <c r="B84" s="32" t="s">
        <v>296</v>
      </c>
      <c r="C84" s="32"/>
      <c r="D84" s="37">
        <v>977458.48</v>
      </c>
      <c r="E84" s="37">
        <v>66067.86</v>
      </c>
      <c r="F84" s="37">
        <v>20065.12</v>
      </c>
      <c r="G84" s="37">
        <v>106376.01</v>
      </c>
      <c r="H84" s="37">
        <v>2632919.51</v>
      </c>
      <c r="I84" s="37">
        <v>3269378.11</v>
      </c>
      <c r="J84" s="37">
        <v>1991852.74</v>
      </c>
      <c r="K84" s="37">
        <v>7956486.390000001</v>
      </c>
      <c r="L84" s="37">
        <v>430485.47</v>
      </c>
      <c r="M84" s="37">
        <f>D84+E84+F84+G84+H84+I84+J84+K84+L84</f>
        <v>17451089.689999998</v>
      </c>
    </row>
    <row r="85" spans="2:13" s="543" customFormat="1" ht="12.75">
      <c r="B85" s="27"/>
      <c r="C85" s="27"/>
      <c r="D85" s="40"/>
      <c r="E85" s="40"/>
      <c r="F85" s="40"/>
      <c r="G85" s="40"/>
      <c r="H85" s="40"/>
      <c r="I85" s="40"/>
      <c r="J85" s="40"/>
      <c r="K85" s="40"/>
      <c r="L85" s="40"/>
      <c r="M85" s="40"/>
    </row>
    <row r="86" spans="2:13" s="543" customFormat="1" ht="12.75">
      <c r="B86" s="27" t="s">
        <v>297</v>
      </c>
      <c r="C86" s="27"/>
      <c r="D86" s="40">
        <f aca="true" t="shared" si="4" ref="D86:M86">D43+D84</f>
        <v>977458.48</v>
      </c>
      <c r="E86" s="40">
        <f t="shared" si="4"/>
        <v>8987831.74</v>
      </c>
      <c r="F86" s="40">
        <f t="shared" si="4"/>
        <v>5565.119999999999</v>
      </c>
      <c r="G86" s="40">
        <f t="shared" si="4"/>
        <v>3387131.19</v>
      </c>
      <c r="H86" s="40">
        <f t="shared" si="4"/>
        <v>101413134.05000003</v>
      </c>
      <c r="I86" s="40">
        <f t="shared" si="4"/>
        <v>6158052.609999999</v>
      </c>
      <c r="J86" s="40">
        <f t="shared" si="4"/>
        <v>1991852.74</v>
      </c>
      <c r="K86" s="40">
        <f t="shared" si="4"/>
        <v>7956486.390000001</v>
      </c>
      <c r="L86" s="40">
        <f t="shared" si="4"/>
        <v>430485.47</v>
      </c>
      <c r="M86" s="40">
        <f t="shared" si="4"/>
        <v>131307997.79000002</v>
      </c>
    </row>
    <row r="87" spans="2:13" s="543" customFormat="1" ht="12.75">
      <c r="B87" s="27"/>
      <c r="C87" s="27"/>
      <c r="D87" s="40"/>
      <c r="E87" s="40"/>
      <c r="F87" s="40"/>
      <c r="G87" s="40"/>
      <c r="H87" s="40"/>
      <c r="I87" s="40"/>
      <c r="J87" s="40"/>
      <c r="K87" s="40"/>
      <c r="L87" s="40"/>
      <c r="M87" s="40"/>
    </row>
    <row r="88" spans="2:13" s="544" customFormat="1" ht="12.75">
      <c r="B88" s="27" t="s">
        <v>298</v>
      </c>
      <c r="C88" s="27"/>
      <c r="D88" s="40">
        <f aca="true" t="shared" si="5" ref="D88:M88">D19-D86</f>
        <v>-884143.05</v>
      </c>
      <c r="E88" s="40">
        <f t="shared" si="5"/>
        <v>1011974.1900000013</v>
      </c>
      <c r="F88" s="40">
        <f t="shared" si="5"/>
        <v>4431.290000000001</v>
      </c>
      <c r="G88" s="40">
        <f t="shared" si="5"/>
        <v>1481025.4199999995</v>
      </c>
      <c r="H88" s="40">
        <f t="shared" si="5"/>
        <v>1564457.4399999827</v>
      </c>
      <c r="I88" s="40">
        <f t="shared" si="5"/>
        <v>798940.0000000009</v>
      </c>
      <c r="J88" s="40">
        <f t="shared" si="5"/>
        <v>-1110391.37</v>
      </c>
      <c r="K88" s="40">
        <f t="shared" si="5"/>
        <v>-2972947.790000001</v>
      </c>
      <c r="L88" s="40">
        <f t="shared" si="5"/>
        <v>282351.83999999997</v>
      </c>
      <c r="M88" s="40">
        <f t="shared" si="5"/>
        <v>175697.9699999839</v>
      </c>
    </row>
    <row r="89" spans="2:13" s="543" customFormat="1" ht="12.75">
      <c r="B89" s="27"/>
      <c r="C89" s="27"/>
      <c r="D89" s="40"/>
      <c r="E89" s="40"/>
      <c r="F89" s="40"/>
      <c r="G89" s="40"/>
      <c r="H89" s="40"/>
      <c r="I89" s="40"/>
      <c r="J89" s="40"/>
      <c r="K89" s="40"/>
      <c r="L89" s="40"/>
      <c r="M89" s="40"/>
    </row>
    <row r="90" spans="1:13" s="543" customFormat="1" ht="12.75">
      <c r="A90" s="543" t="s">
        <v>299</v>
      </c>
      <c r="B90" s="27" t="s">
        <v>300</v>
      </c>
      <c r="C90" s="27"/>
      <c r="D90" s="40">
        <v>0</v>
      </c>
      <c r="E90" s="40">
        <v>0</v>
      </c>
      <c r="F90" s="40">
        <v>0</v>
      </c>
      <c r="G90" s="40">
        <v>0</v>
      </c>
      <c r="H90" s="40">
        <v>0</v>
      </c>
      <c r="I90" s="40">
        <v>0</v>
      </c>
      <c r="J90" s="40">
        <v>0</v>
      </c>
      <c r="K90" s="40">
        <v>0</v>
      </c>
      <c r="L90" s="40">
        <v>0</v>
      </c>
      <c r="M90" s="40">
        <f>D90+E90+F90+G90+H90+I90+J90+K90+L90</f>
        <v>0</v>
      </c>
    </row>
    <row r="91" spans="2:13" s="543" customFormat="1" ht="12.75">
      <c r="B91" s="27"/>
      <c r="C91" s="27"/>
      <c r="D91" s="40"/>
      <c r="E91" s="40"/>
      <c r="F91" s="40"/>
      <c r="G91" s="40"/>
      <c r="H91" s="40"/>
      <c r="I91" s="40"/>
      <c r="J91" s="40"/>
      <c r="K91" s="40"/>
      <c r="L91" s="40"/>
      <c r="M91" s="40"/>
    </row>
    <row r="92" spans="2:13" s="543" customFormat="1" ht="12.75">
      <c r="B92" s="545" t="s">
        <v>301</v>
      </c>
      <c r="C92" s="545"/>
      <c r="D92" s="40">
        <f>D88+D90</f>
        <v>-884143.05</v>
      </c>
      <c r="E92" s="40">
        <f aca="true" t="shared" si="6" ref="E92:M92">E88+E90</f>
        <v>1011974.1900000013</v>
      </c>
      <c r="F92" s="40">
        <f t="shared" si="6"/>
        <v>4431.290000000001</v>
      </c>
      <c r="G92" s="40">
        <f t="shared" si="6"/>
        <v>1481025.4199999995</v>
      </c>
      <c r="H92" s="40">
        <f t="shared" si="6"/>
        <v>1564457.4399999827</v>
      </c>
      <c r="I92" s="40">
        <f t="shared" si="6"/>
        <v>798940.0000000009</v>
      </c>
      <c r="J92" s="40">
        <f t="shared" si="6"/>
        <v>-1110391.37</v>
      </c>
      <c r="K92" s="40">
        <f t="shared" si="6"/>
        <v>-2972947.790000001</v>
      </c>
      <c r="L92" s="40">
        <f t="shared" si="6"/>
        <v>282351.83999999997</v>
      </c>
      <c r="M92" s="40">
        <f t="shared" si="6"/>
        <v>175697.9699999839</v>
      </c>
    </row>
    <row r="93" spans="2:13" s="543" customFormat="1" ht="12.75">
      <c r="B93" s="27"/>
      <c r="C93" s="27"/>
      <c r="D93" s="40"/>
      <c r="E93" s="40"/>
      <c r="F93" s="40"/>
      <c r="G93" s="40"/>
      <c r="H93" s="40"/>
      <c r="I93" s="40"/>
      <c r="J93" s="40"/>
      <c r="K93" s="40"/>
      <c r="L93" s="40"/>
      <c r="M93" s="40"/>
    </row>
    <row r="94" spans="1:13" ht="12.75" hidden="1" outlineLevel="1">
      <c r="A94" s="534" t="s">
        <v>1128</v>
      </c>
      <c r="B94" s="32" t="s">
        <v>1129</v>
      </c>
      <c r="C94" s="32" t="s">
        <v>1130</v>
      </c>
      <c r="D94" s="37">
        <v>2085579.22</v>
      </c>
      <c r="E94" s="37">
        <v>1542510.95</v>
      </c>
      <c r="F94" s="37">
        <v>1338735.12</v>
      </c>
      <c r="G94" s="37">
        <v>916584.14</v>
      </c>
      <c r="H94" s="37">
        <v>22466629.61</v>
      </c>
      <c r="I94" s="37">
        <v>3712791.86</v>
      </c>
      <c r="J94" s="37">
        <v>2261780.16</v>
      </c>
      <c r="K94" s="37">
        <v>616327.82</v>
      </c>
      <c r="L94" s="37">
        <v>1564373.89</v>
      </c>
      <c r="M94" s="37">
        <f>D94+E94+F94+G94+H94+I94+J94+K94+L94</f>
        <v>36505312.77</v>
      </c>
    </row>
    <row r="95" spans="1:13" s="543" customFormat="1" ht="12.75" collapsed="1">
      <c r="A95" s="543" t="s">
        <v>302</v>
      </c>
      <c r="B95" s="27" t="s">
        <v>1132</v>
      </c>
      <c r="C95" s="27" t="s">
        <v>1130</v>
      </c>
      <c r="D95" s="40">
        <v>2085579.22</v>
      </c>
      <c r="E95" s="40">
        <v>1542510.95</v>
      </c>
      <c r="F95" s="40">
        <v>1338735.12</v>
      </c>
      <c r="G95" s="40">
        <v>916584.14</v>
      </c>
      <c r="H95" s="40">
        <v>22466629.61</v>
      </c>
      <c r="I95" s="40">
        <v>3712791.86</v>
      </c>
      <c r="J95" s="40">
        <v>2261780.16</v>
      </c>
      <c r="K95" s="40">
        <v>616327.82</v>
      </c>
      <c r="L95" s="40">
        <v>1564373.89</v>
      </c>
      <c r="M95" s="40">
        <f>D95+E95+F95+G95+H95+I95+J95+K95+L95</f>
        <v>36505312.77</v>
      </c>
    </row>
    <row r="96" spans="2:13" s="543" customFormat="1" ht="12.75">
      <c r="B96" s="27"/>
      <c r="C96" s="27"/>
      <c r="D96" s="27"/>
      <c r="E96" s="27"/>
      <c r="F96" s="27"/>
      <c r="G96" s="27"/>
      <c r="H96" s="27"/>
      <c r="I96" s="27"/>
      <c r="J96" s="27"/>
      <c r="K96" s="27"/>
      <c r="L96" s="27"/>
      <c r="M96" s="27"/>
    </row>
    <row r="97" spans="2:13" s="543" customFormat="1" ht="12.75">
      <c r="B97" s="27" t="s">
        <v>407</v>
      </c>
      <c r="C97" s="27"/>
      <c r="D97" s="42">
        <f aca="true" t="shared" si="7" ref="D97:M97">D92+D95</f>
        <v>1201436.17</v>
      </c>
      <c r="E97" s="42">
        <f t="shared" si="7"/>
        <v>2554485.1400000015</v>
      </c>
      <c r="F97" s="42">
        <f t="shared" si="7"/>
        <v>1343166.4100000001</v>
      </c>
      <c r="G97" s="42">
        <f t="shared" si="7"/>
        <v>2397609.5599999996</v>
      </c>
      <c r="H97" s="42">
        <f t="shared" si="7"/>
        <v>24031087.049999982</v>
      </c>
      <c r="I97" s="42">
        <f t="shared" si="7"/>
        <v>4511731.860000001</v>
      </c>
      <c r="J97" s="42">
        <f t="shared" si="7"/>
        <v>1151388.79</v>
      </c>
      <c r="K97" s="42">
        <f t="shared" si="7"/>
        <v>-2356619.970000001</v>
      </c>
      <c r="L97" s="42">
        <f t="shared" si="7"/>
        <v>1846725.73</v>
      </c>
      <c r="M97" s="42">
        <f t="shared" si="7"/>
        <v>36681010.73999999</v>
      </c>
    </row>
  </sheetData>
  <printOptions horizontalCentered="1"/>
  <pageMargins left="0.5" right="0.5" top="0.75" bottom="0.5" header="0.5" footer="0.5"/>
  <pageSetup horizontalDpi="600" verticalDpi="600" orientation="landscape" scale="75" r:id="rId1"/>
</worksheet>
</file>

<file path=xl/worksheets/sheet2.xml><?xml version="1.0" encoding="utf-8"?>
<worksheet xmlns="http://schemas.openxmlformats.org/spreadsheetml/2006/main" xmlns:r="http://schemas.openxmlformats.org/officeDocument/2006/relationships">
  <dimension ref="A1:E421"/>
  <sheetViews>
    <sheetView workbookViewId="0" topLeftCell="A1">
      <selection activeCell="A1" sqref="A1"/>
    </sheetView>
  </sheetViews>
  <sheetFormatPr defaultColWidth="9.140625" defaultRowHeight="12.75"/>
  <cols>
    <col min="1" max="1" width="2.7109375" style="34" customWidth="1"/>
    <col min="2" max="2" width="72.7109375" style="34" customWidth="1"/>
    <col min="3" max="3" width="14.7109375" style="34" customWidth="1"/>
    <col min="4" max="4" width="3.7109375" style="34" hidden="1" customWidth="1"/>
    <col min="5" max="5" width="14.7109375" style="57" customWidth="1"/>
    <col min="6" max="16384" width="8.00390625" style="57" customWidth="1"/>
  </cols>
  <sheetData>
    <row r="1" spans="1:5" s="54" customFormat="1" ht="15.75">
      <c r="A1" s="50" t="s">
        <v>306</v>
      </c>
      <c r="B1" s="6"/>
      <c r="C1" s="51"/>
      <c r="D1" s="52"/>
      <c r="E1" s="53"/>
    </row>
    <row r="2" spans="1:5" ht="15.75">
      <c r="A2" s="55" t="s">
        <v>359</v>
      </c>
      <c r="B2" s="12"/>
      <c r="C2" s="52"/>
      <c r="D2" s="52"/>
      <c r="E2" s="56"/>
    </row>
    <row r="3" spans="1:5" s="54" customFormat="1" ht="15.75">
      <c r="A3" s="55" t="s">
        <v>360</v>
      </c>
      <c r="B3" s="12"/>
      <c r="C3" s="52"/>
      <c r="D3" s="52"/>
      <c r="E3" s="58"/>
    </row>
    <row r="4" spans="1:5" ht="12.75" customHeight="1">
      <c r="A4" s="17" t="s">
        <v>309</v>
      </c>
      <c r="B4" s="18"/>
      <c r="C4" s="59"/>
      <c r="D4" s="52"/>
      <c r="E4" s="60"/>
    </row>
    <row r="5" spans="1:5" ht="12.75" customHeight="1">
      <c r="A5" s="61"/>
      <c r="B5" s="62"/>
      <c r="C5" s="63">
        <v>2003</v>
      </c>
      <c r="D5" s="64"/>
      <c r="E5" s="63">
        <v>2002</v>
      </c>
    </row>
    <row r="6" spans="1:5" ht="12.75" customHeight="1">
      <c r="A6" s="65" t="s">
        <v>361</v>
      </c>
      <c r="B6" s="66"/>
      <c r="C6" s="67"/>
      <c r="D6" s="68"/>
      <c r="E6" s="69"/>
    </row>
    <row r="7" spans="1:5" s="70" customFormat="1" ht="12.75" customHeight="1">
      <c r="A7" s="30"/>
      <c r="B7" s="31" t="s">
        <v>362</v>
      </c>
      <c r="C7" s="35">
        <v>0</v>
      </c>
      <c r="D7" s="34"/>
      <c r="E7" s="35">
        <v>0</v>
      </c>
    </row>
    <row r="8" spans="1:5" s="70" customFormat="1" ht="12.75" customHeight="1">
      <c r="A8" s="30"/>
      <c r="B8" s="31" t="s">
        <v>363</v>
      </c>
      <c r="C8" s="37">
        <v>0</v>
      </c>
      <c r="D8" s="34"/>
      <c r="E8" s="37">
        <v>0</v>
      </c>
    </row>
    <row r="9" spans="1:5" s="71" customFormat="1" ht="12.75" customHeight="1">
      <c r="A9" s="23"/>
      <c r="B9" s="24" t="s">
        <v>364</v>
      </c>
      <c r="C9" s="40">
        <v>0</v>
      </c>
      <c r="D9" s="29"/>
      <c r="E9" s="40">
        <v>0</v>
      </c>
    </row>
    <row r="10" spans="1:5" s="72" customFormat="1" ht="12.75" customHeight="1">
      <c r="A10" s="30"/>
      <c r="B10" s="31" t="s">
        <v>365</v>
      </c>
      <c r="C10" s="37">
        <v>0</v>
      </c>
      <c r="D10" s="34"/>
      <c r="E10" s="37">
        <v>0</v>
      </c>
    </row>
    <row r="11" spans="1:5" s="72" customFormat="1" ht="12.75" customHeight="1">
      <c r="A11" s="30"/>
      <c r="B11" s="31" t="s">
        <v>366</v>
      </c>
      <c r="C11" s="37">
        <v>0</v>
      </c>
      <c r="D11" s="34"/>
      <c r="E11" s="37">
        <v>0</v>
      </c>
    </row>
    <row r="12" spans="1:5" s="72" customFormat="1" ht="12.75" customHeight="1">
      <c r="A12" s="30"/>
      <c r="B12" s="31" t="s">
        <v>367</v>
      </c>
      <c r="C12" s="37">
        <v>0</v>
      </c>
      <c r="D12" s="34"/>
      <c r="E12" s="37">
        <v>0</v>
      </c>
    </row>
    <row r="13" spans="1:5" s="72" customFormat="1" ht="12.75" customHeight="1">
      <c r="A13" s="30"/>
      <c r="B13" s="31" t="s">
        <v>368</v>
      </c>
      <c r="C13" s="37">
        <v>0</v>
      </c>
      <c r="D13" s="34"/>
      <c r="E13" s="37">
        <v>0</v>
      </c>
    </row>
    <row r="14" spans="1:5" s="72" customFormat="1" ht="12.75" customHeight="1">
      <c r="A14" s="30"/>
      <c r="B14" s="31" t="s">
        <v>369</v>
      </c>
      <c r="C14" s="37">
        <v>0</v>
      </c>
      <c r="D14" s="34"/>
      <c r="E14" s="37">
        <v>0</v>
      </c>
    </row>
    <row r="15" spans="1:5" s="72" customFormat="1" ht="12.75" customHeight="1">
      <c r="A15" s="30"/>
      <c r="B15" s="31" t="s">
        <v>370</v>
      </c>
      <c r="C15" s="37">
        <v>0</v>
      </c>
      <c r="D15" s="34"/>
      <c r="E15" s="37">
        <v>0</v>
      </c>
    </row>
    <row r="16" spans="1:5" s="72" customFormat="1" ht="12.75" customHeight="1">
      <c r="A16" s="30"/>
      <c r="B16" s="31" t="s">
        <v>371</v>
      </c>
      <c r="C16" s="37">
        <v>0</v>
      </c>
      <c r="D16" s="34"/>
      <c r="E16" s="37">
        <v>0</v>
      </c>
    </row>
    <row r="17" spans="1:5" s="72" customFormat="1" ht="12.75" customHeight="1">
      <c r="A17" s="30"/>
      <c r="B17" s="31" t="s">
        <v>372</v>
      </c>
      <c r="C17" s="37">
        <v>0</v>
      </c>
      <c r="D17" s="34"/>
      <c r="E17" s="37">
        <v>0</v>
      </c>
    </row>
    <row r="18" spans="1:5" s="72" customFormat="1" ht="12.75" customHeight="1">
      <c r="A18" s="30"/>
      <c r="B18" s="31" t="s">
        <v>373</v>
      </c>
      <c r="C18" s="37">
        <v>0</v>
      </c>
      <c r="D18" s="34"/>
      <c r="E18" s="37">
        <v>0</v>
      </c>
    </row>
    <row r="19" spans="1:5" s="72" customFormat="1" ht="12.75" customHeight="1">
      <c r="A19" s="30"/>
      <c r="B19" s="31" t="s">
        <v>374</v>
      </c>
      <c r="C19" s="37">
        <v>0</v>
      </c>
      <c r="D19" s="34"/>
      <c r="E19" s="37">
        <v>0</v>
      </c>
    </row>
    <row r="20" spans="1:5" s="72" customFormat="1" ht="12.75" customHeight="1">
      <c r="A20" s="30"/>
      <c r="B20" s="31" t="s">
        <v>375</v>
      </c>
      <c r="C20" s="37">
        <v>759</v>
      </c>
      <c r="D20" s="73"/>
      <c r="E20" s="37">
        <v>162</v>
      </c>
    </row>
    <row r="21" spans="1:5" s="72" customFormat="1" ht="12.75" customHeight="1">
      <c r="A21" s="23"/>
      <c r="B21" s="66" t="s">
        <v>376</v>
      </c>
      <c r="C21" s="40">
        <f>SUM(C9:C20)</f>
        <v>759</v>
      </c>
      <c r="D21" s="74"/>
      <c r="E21" s="40">
        <f>SUM(E9:E20)</f>
        <v>162</v>
      </c>
    </row>
    <row r="22" spans="1:5" ht="9.75" customHeight="1">
      <c r="A22" s="65"/>
      <c r="B22" s="66"/>
      <c r="C22" s="37"/>
      <c r="D22" s="73"/>
      <c r="E22" s="37"/>
    </row>
    <row r="23" spans="1:5" s="72" customFormat="1" ht="12.75" customHeight="1">
      <c r="A23" s="23" t="s">
        <v>377</v>
      </c>
      <c r="B23" s="24"/>
      <c r="C23" s="37"/>
      <c r="D23" s="73"/>
      <c r="E23" s="37"/>
    </row>
    <row r="24" spans="1:5" s="72" customFormat="1" ht="12.75" customHeight="1">
      <c r="A24" s="30"/>
      <c r="B24" s="31" t="s">
        <v>378</v>
      </c>
      <c r="C24" s="37">
        <v>352</v>
      </c>
      <c r="D24" s="73"/>
      <c r="E24" s="37">
        <v>795</v>
      </c>
    </row>
    <row r="25" spans="1:5" s="72" customFormat="1" ht="12.75" customHeight="1">
      <c r="A25" s="30"/>
      <c r="B25" s="31" t="s">
        <v>379</v>
      </c>
      <c r="C25" s="37">
        <v>1372</v>
      </c>
      <c r="D25" s="73"/>
      <c r="E25" s="37">
        <v>156</v>
      </c>
    </row>
    <row r="26" spans="1:5" s="72" customFormat="1" ht="12.75" customHeight="1">
      <c r="A26" s="30"/>
      <c r="B26" s="31" t="s">
        <v>380</v>
      </c>
      <c r="C26" s="37">
        <v>9443</v>
      </c>
      <c r="D26" s="73"/>
      <c r="E26" s="37">
        <v>-11701</v>
      </c>
    </row>
    <row r="27" spans="1:5" s="72" customFormat="1" ht="12.75" customHeight="1">
      <c r="A27" s="30"/>
      <c r="B27" s="31" t="s">
        <v>381</v>
      </c>
      <c r="C27" s="37">
        <v>0</v>
      </c>
      <c r="D27" s="73"/>
      <c r="E27" s="37">
        <v>0</v>
      </c>
    </row>
    <row r="28" spans="1:5" s="72" customFormat="1" ht="12.75" customHeight="1">
      <c r="A28" s="30"/>
      <c r="B28" s="31" t="s">
        <v>382</v>
      </c>
      <c r="C28" s="37">
        <v>93</v>
      </c>
      <c r="D28" s="73"/>
      <c r="E28" s="37">
        <v>61</v>
      </c>
    </row>
    <row r="29" spans="1:5" s="72" customFormat="1" ht="12.75" customHeight="1">
      <c r="A29" s="23"/>
      <c r="B29" s="66" t="s">
        <v>383</v>
      </c>
      <c r="C29" s="40">
        <f>SUM(C24:C28)</f>
        <v>11260</v>
      </c>
      <c r="D29" s="74"/>
      <c r="E29" s="40">
        <f>SUM(E24:E28)</f>
        <v>-10689</v>
      </c>
    </row>
    <row r="30" spans="1:5" ht="9.75" customHeight="1">
      <c r="A30" s="65"/>
      <c r="B30" s="66"/>
      <c r="C30" s="37"/>
      <c r="D30" s="73"/>
      <c r="E30" s="37"/>
    </row>
    <row r="31" spans="1:5" s="72" customFormat="1" ht="12.75" customHeight="1">
      <c r="A31" s="23" t="s">
        <v>384</v>
      </c>
      <c r="B31" s="24"/>
      <c r="C31" s="37"/>
      <c r="D31" s="73"/>
      <c r="E31" s="37"/>
    </row>
    <row r="32" spans="1:5" s="72" customFormat="1" ht="12.75" customHeight="1">
      <c r="A32" s="23" t="s">
        <v>385</v>
      </c>
      <c r="B32" s="75"/>
      <c r="C32" s="40">
        <f>C21-C29</f>
        <v>-10501</v>
      </c>
      <c r="D32" s="74"/>
      <c r="E32" s="40">
        <f>E21-E29</f>
        <v>10851</v>
      </c>
    </row>
    <row r="33" spans="1:5" ht="9.75" customHeight="1">
      <c r="A33" s="65"/>
      <c r="B33" s="66"/>
      <c r="C33" s="37"/>
      <c r="D33" s="73"/>
      <c r="E33" s="37"/>
    </row>
    <row r="34" spans="1:5" s="72" customFormat="1" ht="12.75" customHeight="1">
      <c r="A34" s="30"/>
      <c r="B34" s="31" t="s">
        <v>386</v>
      </c>
      <c r="C34" s="37">
        <v>4621</v>
      </c>
      <c r="D34" s="73"/>
      <c r="E34" s="37">
        <v>4516</v>
      </c>
    </row>
    <row r="35" spans="1:5" ht="9.75" customHeight="1">
      <c r="A35" s="65"/>
      <c r="B35" s="66"/>
      <c r="C35" s="37"/>
      <c r="D35" s="73"/>
      <c r="E35" s="37"/>
    </row>
    <row r="36" spans="1:5" s="72" customFormat="1" ht="12.75" customHeight="1">
      <c r="A36" s="23" t="s">
        <v>387</v>
      </c>
      <c r="B36" s="24"/>
      <c r="C36" s="37"/>
      <c r="D36" s="73"/>
      <c r="E36" s="37"/>
    </row>
    <row r="37" spans="1:5" s="72" customFormat="1" ht="12.75" customHeight="1">
      <c r="A37" s="23" t="s">
        <v>385</v>
      </c>
      <c r="B37" s="75"/>
      <c r="C37" s="40">
        <f>C32+C34</f>
        <v>-5880</v>
      </c>
      <c r="D37" s="74"/>
      <c r="E37" s="40">
        <f>E32+E34</f>
        <v>15367</v>
      </c>
    </row>
    <row r="38" spans="1:5" ht="9.75" customHeight="1">
      <c r="A38" s="65"/>
      <c r="B38" s="66"/>
      <c r="C38" s="37"/>
      <c r="D38" s="73"/>
      <c r="E38" s="37"/>
    </row>
    <row r="39" spans="1:5" s="72" customFormat="1" ht="12.75" customHeight="1">
      <c r="A39" s="23" t="s">
        <v>388</v>
      </c>
      <c r="B39" s="24"/>
      <c r="C39" s="37"/>
      <c r="D39" s="73"/>
      <c r="E39" s="37"/>
    </row>
    <row r="40" spans="1:5" s="72" customFormat="1" ht="12.75" customHeight="1">
      <c r="A40" s="30"/>
      <c r="B40" s="31" t="s">
        <v>389</v>
      </c>
      <c r="C40" s="37">
        <v>0</v>
      </c>
      <c r="D40" s="73"/>
      <c r="E40" s="37">
        <v>0</v>
      </c>
    </row>
    <row r="41" spans="1:5" s="72" customFormat="1" ht="12.75" customHeight="1">
      <c r="A41" s="30"/>
      <c r="B41" s="31" t="s">
        <v>390</v>
      </c>
      <c r="C41" s="37">
        <v>15036</v>
      </c>
      <c r="D41" s="73"/>
      <c r="E41" s="37">
        <v>10451</v>
      </c>
    </row>
    <row r="42" spans="1:5" s="72" customFormat="1" ht="12.75" customHeight="1">
      <c r="A42" s="30"/>
      <c r="B42" s="31" t="s">
        <v>391</v>
      </c>
      <c r="C42" s="37">
        <v>76</v>
      </c>
      <c r="D42" s="73"/>
      <c r="E42" s="37">
        <v>0</v>
      </c>
    </row>
    <row r="43" spans="1:5" s="72" customFormat="1" ht="12.75" customHeight="1">
      <c r="A43" s="30"/>
      <c r="B43" s="31" t="s">
        <v>392</v>
      </c>
      <c r="C43" s="37">
        <v>1261</v>
      </c>
      <c r="D43" s="73"/>
      <c r="E43" s="37">
        <v>-15411</v>
      </c>
    </row>
    <row r="44" spans="1:5" s="72" customFormat="1" ht="12.75" customHeight="1">
      <c r="A44" s="30"/>
      <c r="B44" s="31" t="s">
        <v>393</v>
      </c>
      <c r="C44" s="37">
        <v>0</v>
      </c>
      <c r="D44" s="73"/>
      <c r="E44" s="37">
        <v>0</v>
      </c>
    </row>
    <row r="45" spans="1:5" ht="9.75" customHeight="1">
      <c r="A45" s="65"/>
      <c r="B45" s="66"/>
      <c r="C45" s="37"/>
      <c r="D45" s="73"/>
      <c r="E45" s="37"/>
    </row>
    <row r="46" spans="1:5" s="71" customFormat="1" ht="12.75" customHeight="1">
      <c r="A46" s="23"/>
      <c r="B46" s="24" t="s">
        <v>394</v>
      </c>
      <c r="C46" s="40"/>
      <c r="D46" s="74"/>
      <c r="E46" s="40"/>
    </row>
    <row r="47" spans="1:5" s="71" customFormat="1" ht="12.75" customHeight="1">
      <c r="A47" s="23"/>
      <c r="B47" s="24" t="s">
        <v>395</v>
      </c>
      <c r="C47" s="40">
        <f>SUM(C40:C44)</f>
        <v>16373</v>
      </c>
      <c r="D47" s="74"/>
      <c r="E47" s="40">
        <f>SUM(E40:E44)</f>
        <v>-4960</v>
      </c>
    </row>
    <row r="48" spans="1:5" ht="9.75" customHeight="1">
      <c r="A48" s="65"/>
      <c r="B48" s="66"/>
      <c r="C48" s="37"/>
      <c r="D48" s="73"/>
      <c r="E48" s="37"/>
    </row>
    <row r="49" spans="1:5" s="72" customFormat="1" ht="12.75" customHeight="1">
      <c r="A49" s="30"/>
      <c r="B49" s="31" t="s">
        <v>396</v>
      </c>
      <c r="C49" s="37">
        <v>0</v>
      </c>
      <c r="D49" s="73"/>
      <c r="E49" s="37">
        <v>0</v>
      </c>
    </row>
    <row r="50" spans="1:5" s="70" customFormat="1" ht="12.75" customHeight="1">
      <c r="A50" s="30"/>
      <c r="B50" s="31" t="s">
        <v>397</v>
      </c>
      <c r="C50" s="37">
        <v>0</v>
      </c>
      <c r="D50" s="73"/>
      <c r="E50" s="37">
        <v>0</v>
      </c>
    </row>
    <row r="51" spans="1:5" s="70" customFormat="1" ht="12.75" customHeight="1">
      <c r="A51" s="30"/>
      <c r="B51" s="31" t="s">
        <v>398</v>
      </c>
      <c r="C51" s="37">
        <v>76</v>
      </c>
      <c r="D51" s="73"/>
      <c r="E51" s="37">
        <v>1</v>
      </c>
    </row>
    <row r="52" spans="1:5" s="70" customFormat="1" ht="12.75" customHeight="1">
      <c r="A52" s="30"/>
      <c r="B52" s="31" t="s">
        <v>399</v>
      </c>
      <c r="C52" s="37">
        <v>417</v>
      </c>
      <c r="D52" s="73"/>
      <c r="E52" s="37">
        <v>51</v>
      </c>
    </row>
    <row r="53" spans="1:5" s="70" customFormat="1" ht="12.75" customHeight="1">
      <c r="A53" s="30"/>
      <c r="B53" s="31" t="s">
        <v>400</v>
      </c>
      <c r="C53" s="37">
        <v>5401</v>
      </c>
      <c r="D53" s="73"/>
      <c r="E53" s="37">
        <v>-3893</v>
      </c>
    </row>
    <row r="54" spans="1:5" ht="9.75" customHeight="1">
      <c r="A54" s="65"/>
      <c r="B54" s="66"/>
      <c r="C54" s="37"/>
      <c r="D54" s="73"/>
      <c r="E54" s="37"/>
    </row>
    <row r="55" spans="1:5" s="70" customFormat="1" ht="12.75" customHeight="1">
      <c r="A55" s="23"/>
      <c r="B55" s="66" t="s">
        <v>401</v>
      </c>
      <c r="C55" s="40">
        <f>SUM(C47:C53)</f>
        <v>22267</v>
      </c>
      <c r="D55" s="74"/>
      <c r="E55" s="40">
        <f>SUM(E47:E53)</f>
        <v>-8801</v>
      </c>
    </row>
    <row r="56" spans="1:5" ht="9.75" customHeight="1">
      <c r="A56" s="65"/>
      <c r="B56" s="66"/>
      <c r="C56" s="37"/>
      <c r="D56" s="73"/>
      <c r="E56" s="37"/>
    </row>
    <row r="57" spans="1:5" s="70" customFormat="1" ht="12.75" customHeight="1">
      <c r="A57" s="23"/>
      <c r="B57" s="24" t="s">
        <v>402</v>
      </c>
      <c r="C57" s="40">
        <f>C37+C55</f>
        <v>16387</v>
      </c>
      <c r="D57" s="74"/>
      <c r="E57" s="40">
        <f>E37+E55</f>
        <v>6566</v>
      </c>
    </row>
    <row r="58" spans="1:5" ht="9.75" customHeight="1">
      <c r="A58" s="65"/>
      <c r="B58" s="66"/>
      <c r="C58" s="37"/>
      <c r="D58" s="73"/>
      <c r="E58" s="37"/>
    </row>
    <row r="59" spans="1:5" s="76" customFormat="1" ht="12.75" customHeight="1">
      <c r="A59" s="27" t="s">
        <v>403</v>
      </c>
      <c r="C59" s="40">
        <v>161236</v>
      </c>
      <c r="D59" s="74"/>
      <c r="E59" s="40">
        <v>154801</v>
      </c>
    </row>
    <row r="60" spans="1:5" ht="9.75" customHeight="1">
      <c r="A60" s="65"/>
      <c r="B60" s="66"/>
      <c r="C60" s="37"/>
      <c r="D60" s="73"/>
      <c r="E60" s="37"/>
    </row>
    <row r="61" spans="1:5" s="70" customFormat="1" ht="12.75" customHeight="1">
      <c r="A61" s="30"/>
      <c r="B61" s="31" t="s">
        <v>404</v>
      </c>
      <c r="C61" s="37">
        <v>0</v>
      </c>
      <c r="D61" s="73"/>
      <c r="E61" s="37">
        <v>131</v>
      </c>
    </row>
    <row r="62" spans="1:5" s="72" customFormat="1" ht="12.75" customHeight="1">
      <c r="A62" s="30"/>
      <c r="B62" s="31" t="s">
        <v>405</v>
      </c>
      <c r="C62" s="37">
        <v>0</v>
      </c>
      <c r="D62" s="73"/>
      <c r="E62" s="37">
        <v>0</v>
      </c>
    </row>
    <row r="63" spans="1:5" ht="9.75" customHeight="1">
      <c r="A63" s="65"/>
      <c r="B63" s="66"/>
      <c r="C63" s="37"/>
      <c r="D63" s="73"/>
      <c r="E63" s="37"/>
    </row>
    <row r="64" spans="1:5" s="76" customFormat="1" ht="12.75" customHeight="1">
      <c r="A64" s="27" t="s">
        <v>406</v>
      </c>
      <c r="C64" s="40">
        <f>C59-C61</f>
        <v>161236</v>
      </c>
      <c r="D64" s="74"/>
      <c r="E64" s="40">
        <f>E59-E61</f>
        <v>154670</v>
      </c>
    </row>
    <row r="65" spans="1:5" ht="9.75" customHeight="1">
      <c r="A65" s="65"/>
      <c r="B65" s="66"/>
      <c r="C65" s="32"/>
      <c r="E65" s="32"/>
    </row>
    <row r="66" spans="1:5" s="76" customFormat="1" ht="12.75" customHeight="1">
      <c r="A66" s="27" t="s">
        <v>407</v>
      </c>
      <c r="B66" s="77"/>
      <c r="C66" s="42">
        <f>C64+C57</f>
        <v>177623</v>
      </c>
      <c r="D66" s="29"/>
      <c r="E66" s="42">
        <f>E64+E57</f>
        <v>161236</v>
      </c>
    </row>
    <row r="67" spans="1:4" s="70" customFormat="1" ht="12.75">
      <c r="A67" s="34"/>
      <c r="B67" s="34"/>
      <c r="C67" s="34"/>
      <c r="D67" s="34"/>
    </row>
    <row r="68" spans="1:4" s="47" customFormat="1" ht="12.75">
      <c r="A68" s="34"/>
      <c r="D68" s="4"/>
    </row>
    <row r="69" spans="1:4" s="70" customFormat="1" ht="12.75">
      <c r="A69" s="34"/>
      <c r="B69" s="34"/>
      <c r="C69" s="34"/>
      <c r="D69" s="34"/>
    </row>
    <row r="70" spans="1:4" s="70" customFormat="1" ht="12.75">
      <c r="A70" s="34"/>
      <c r="B70" s="34"/>
      <c r="C70" s="34"/>
      <c r="D70" s="34"/>
    </row>
    <row r="71" spans="1:4" s="70" customFormat="1" ht="12.75">
      <c r="A71" s="34"/>
      <c r="B71" s="34"/>
      <c r="C71" s="34"/>
      <c r="D71" s="34"/>
    </row>
    <row r="72" spans="1:4" s="70" customFormat="1" ht="12.75">
      <c r="A72" s="34"/>
      <c r="B72" s="34"/>
      <c r="C72" s="34"/>
      <c r="D72" s="34"/>
    </row>
    <row r="73" spans="1:4" s="70" customFormat="1" ht="12.75">
      <c r="A73" s="34"/>
      <c r="B73" s="34"/>
      <c r="C73" s="34"/>
      <c r="D73" s="34"/>
    </row>
    <row r="74" spans="1:4" s="70" customFormat="1" ht="12.75">
      <c r="A74" s="34"/>
      <c r="B74" s="34"/>
      <c r="C74" s="34"/>
      <c r="D74" s="34"/>
    </row>
    <row r="75" spans="1:4" s="70" customFormat="1" ht="12.75">
      <c r="A75" s="34"/>
      <c r="B75" s="34"/>
      <c r="C75" s="34"/>
      <c r="D75" s="34"/>
    </row>
    <row r="76" spans="1:4" s="70" customFormat="1" ht="12.75">
      <c r="A76" s="34"/>
      <c r="B76" s="34"/>
      <c r="C76" s="34"/>
      <c r="D76" s="34"/>
    </row>
    <row r="77" spans="1:4" s="70" customFormat="1" ht="12.75">
      <c r="A77" s="34"/>
      <c r="B77" s="34"/>
      <c r="C77" s="34"/>
      <c r="D77" s="34"/>
    </row>
    <row r="78" spans="1:4" s="70" customFormat="1" ht="12.75">
      <c r="A78" s="34"/>
      <c r="B78" s="34"/>
      <c r="C78" s="34"/>
      <c r="D78" s="34"/>
    </row>
    <row r="79" spans="1:4" s="70" customFormat="1" ht="12.75">
      <c r="A79" s="34"/>
      <c r="B79" s="34"/>
      <c r="C79" s="34"/>
      <c r="D79" s="34"/>
    </row>
    <row r="80" spans="1:4" s="70" customFormat="1" ht="12.75">
      <c r="A80" s="34"/>
      <c r="B80" s="34"/>
      <c r="C80" s="34"/>
      <c r="D80" s="34"/>
    </row>
    <row r="81" spans="1:4" s="70" customFormat="1" ht="12.75">
      <c r="A81" s="34"/>
      <c r="B81" s="34"/>
      <c r="C81" s="34"/>
      <c r="D81" s="34"/>
    </row>
    <row r="82" spans="1:4" s="70" customFormat="1" ht="12.75">
      <c r="A82" s="34"/>
      <c r="B82" s="34"/>
      <c r="C82" s="34"/>
      <c r="D82" s="34"/>
    </row>
    <row r="83" spans="1:4" s="70" customFormat="1" ht="12.75">
      <c r="A83" s="34"/>
      <c r="B83" s="34"/>
      <c r="C83" s="34"/>
      <c r="D83" s="34"/>
    </row>
    <row r="84" spans="1:4" s="70" customFormat="1" ht="12.75">
      <c r="A84" s="34"/>
      <c r="B84" s="34"/>
      <c r="C84" s="34"/>
      <c r="D84" s="34"/>
    </row>
    <row r="85" spans="1:4" s="70" customFormat="1" ht="12.75">
      <c r="A85" s="34"/>
      <c r="B85" s="34"/>
      <c r="C85" s="34"/>
      <c r="D85" s="34"/>
    </row>
    <row r="86" spans="1:4" s="70" customFormat="1" ht="12.75">
      <c r="A86" s="34"/>
      <c r="B86" s="34"/>
      <c r="C86" s="34"/>
      <c r="D86" s="34"/>
    </row>
    <row r="87" spans="1:4" s="70" customFormat="1" ht="12.75">
      <c r="A87" s="34"/>
      <c r="B87" s="34"/>
      <c r="C87" s="34"/>
      <c r="D87" s="34"/>
    </row>
    <row r="88" spans="1:4" s="70" customFormat="1" ht="12.75">
      <c r="A88" s="34"/>
      <c r="B88" s="34"/>
      <c r="C88" s="34"/>
      <c r="D88" s="34"/>
    </row>
    <row r="89" spans="1:4" s="70" customFormat="1" ht="12.75">
      <c r="A89" s="34"/>
      <c r="B89" s="34"/>
      <c r="C89" s="34"/>
      <c r="D89" s="34"/>
    </row>
    <row r="90" spans="1:4" s="70" customFormat="1" ht="12.75">
      <c r="A90" s="34"/>
      <c r="B90" s="34"/>
      <c r="C90" s="34"/>
      <c r="D90" s="34"/>
    </row>
    <row r="91" spans="1:4" s="70" customFormat="1" ht="12.75">
      <c r="A91" s="34"/>
      <c r="B91" s="34"/>
      <c r="C91" s="34"/>
      <c r="D91" s="34"/>
    </row>
    <row r="92" spans="1:4" s="70" customFormat="1" ht="12.75">
      <c r="A92" s="34"/>
      <c r="B92" s="34"/>
      <c r="C92" s="34"/>
      <c r="D92" s="34"/>
    </row>
    <row r="93" spans="1:4" s="70" customFormat="1" ht="12.75">
      <c r="A93" s="34"/>
      <c r="B93" s="34"/>
      <c r="C93" s="34"/>
      <c r="D93" s="34"/>
    </row>
    <row r="94" spans="1:4" s="70" customFormat="1" ht="12.75">
      <c r="A94" s="34"/>
      <c r="B94" s="34"/>
      <c r="C94" s="34"/>
      <c r="D94" s="34"/>
    </row>
    <row r="95" spans="1:4" s="70" customFormat="1" ht="12.75">
      <c r="A95" s="34"/>
      <c r="B95" s="34"/>
      <c r="C95" s="34"/>
      <c r="D95" s="34"/>
    </row>
    <row r="96" spans="1:4" s="70" customFormat="1" ht="12.75">
      <c r="A96" s="34"/>
      <c r="B96" s="34"/>
      <c r="C96" s="34"/>
      <c r="D96" s="34"/>
    </row>
    <row r="97" spans="1:4" s="70" customFormat="1" ht="12.75">
      <c r="A97" s="34"/>
      <c r="B97" s="34"/>
      <c r="C97" s="34"/>
      <c r="D97" s="34"/>
    </row>
    <row r="98" spans="1:4" s="70" customFormat="1" ht="12.75">
      <c r="A98" s="34"/>
      <c r="B98" s="34"/>
      <c r="C98" s="34"/>
      <c r="D98" s="34"/>
    </row>
    <row r="99" spans="1:4" s="70" customFormat="1" ht="12.75">
      <c r="A99" s="34"/>
      <c r="B99" s="34"/>
      <c r="C99" s="34"/>
      <c r="D99" s="34"/>
    </row>
    <row r="100" spans="1:4" s="70" customFormat="1" ht="12.75">
      <c r="A100" s="34"/>
      <c r="B100" s="34"/>
      <c r="C100" s="34"/>
      <c r="D100" s="34"/>
    </row>
    <row r="101" spans="1:4" s="70" customFormat="1" ht="12.75">
      <c r="A101" s="34"/>
      <c r="B101" s="34"/>
      <c r="C101" s="34"/>
      <c r="D101" s="34"/>
    </row>
    <row r="102" spans="1:4" s="70" customFormat="1" ht="12.75">
      <c r="A102" s="34"/>
      <c r="B102" s="34"/>
      <c r="C102" s="34"/>
      <c r="D102" s="34"/>
    </row>
    <row r="103" spans="1:4" s="70" customFormat="1" ht="12.75">
      <c r="A103" s="34"/>
      <c r="B103" s="34"/>
      <c r="C103" s="34"/>
      <c r="D103" s="34"/>
    </row>
    <row r="104" spans="1:4" s="70" customFormat="1" ht="12.75">
      <c r="A104" s="34"/>
      <c r="B104" s="34"/>
      <c r="C104" s="34"/>
      <c r="D104" s="34"/>
    </row>
    <row r="105" spans="1:4" s="70" customFormat="1" ht="12.75">
      <c r="A105" s="34"/>
      <c r="B105" s="34"/>
      <c r="C105" s="34"/>
      <c r="D105" s="34"/>
    </row>
    <row r="106" spans="1:4" s="70" customFormat="1" ht="12.75">
      <c r="A106" s="34"/>
      <c r="B106" s="34"/>
      <c r="C106" s="34"/>
      <c r="D106" s="34"/>
    </row>
    <row r="107" spans="1:4" s="70" customFormat="1" ht="12.75">
      <c r="A107" s="34"/>
      <c r="B107" s="34"/>
      <c r="C107" s="34"/>
      <c r="D107" s="34"/>
    </row>
    <row r="108" spans="1:4" s="70" customFormat="1" ht="12.75">
      <c r="A108" s="34"/>
      <c r="B108" s="34"/>
      <c r="C108" s="34"/>
      <c r="D108" s="34"/>
    </row>
    <row r="109" spans="1:4" s="70" customFormat="1" ht="12.75">
      <c r="A109" s="34"/>
      <c r="B109" s="34"/>
      <c r="C109" s="34"/>
      <c r="D109" s="34"/>
    </row>
    <row r="110" spans="1:4" s="70" customFormat="1" ht="12.75">
      <c r="A110" s="34"/>
      <c r="B110" s="34"/>
      <c r="C110" s="34"/>
      <c r="D110" s="34"/>
    </row>
    <row r="111" spans="1:4" s="70" customFormat="1" ht="12.75">
      <c r="A111" s="34"/>
      <c r="B111" s="34"/>
      <c r="C111" s="34"/>
      <c r="D111" s="34"/>
    </row>
    <row r="112" spans="1:4" s="70" customFormat="1" ht="12.75">
      <c r="A112" s="34"/>
      <c r="B112" s="34"/>
      <c r="C112" s="34"/>
      <c r="D112" s="34"/>
    </row>
    <row r="113" spans="1:4" s="70" customFormat="1" ht="12.75">
      <c r="A113" s="34"/>
      <c r="B113" s="34"/>
      <c r="C113" s="34"/>
      <c r="D113" s="34"/>
    </row>
    <row r="114" spans="1:4" s="70" customFormat="1" ht="12.75">
      <c r="A114" s="34"/>
      <c r="B114" s="34"/>
      <c r="C114" s="34"/>
      <c r="D114" s="34"/>
    </row>
    <row r="115" spans="1:4" s="70" customFormat="1" ht="12.75">
      <c r="A115" s="34"/>
      <c r="B115" s="34"/>
      <c r="C115" s="34"/>
      <c r="D115" s="34"/>
    </row>
    <row r="116" spans="1:4" s="70" customFormat="1" ht="12.75">
      <c r="A116" s="34"/>
      <c r="B116" s="34"/>
      <c r="C116" s="34"/>
      <c r="D116" s="34"/>
    </row>
    <row r="117" spans="1:4" s="70" customFormat="1" ht="12.75">
      <c r="A117" s="34"/>
      <c r="B117" s="34"/>
      <c r="C117" s="34"/>
      <c r="D117" s="34"/>
    </row>
    <row r="118" spans="1:4" s="70" customFormat="1" ht="12.75">
      <c r="A118" s="34"/>
      <c r="B118" s="34"/>
      <c r="C118" s="34"/>
      <c r="D118" s="34"/>
    </row>
    <row r="119" spans="1:4" s="70" customFormat="1" ht="12.75">
      <c r="A119" s="34"/>
      <c r="B119" s="34"/>
      <c r="C119" s="34"/>
      <c r="D119" s="34"/>
    </row>
    <row r="120" spans="1:4" s="70" customFormat="1" ht="12.75">
      <c r="A120" s="34"/>
      <c r="B120" s="34"/>
      <c r="C120" s="34"/>
      <c r="D120" s="34"/>
    </row>
    <row r="121" spans="1:4" s="70" customFormat="1" ht="12.75">
      <c r="A121" s="34"/>
      <c r="B121" s="34"/>
      <c r="C121" s="34"/>
      <c r="D121" s="34"/>
    </row>
    <row r="122" spans="1:4" s="70" customFormat="1" ht="12.75">
      <c r="A122" s="34"/>
      <c r="B122" s="34"/>
      <c r="C122" s="34"/>
      <c r="D122" s="34"/>
    </row>
    <row r="123" spans="1:4" s="70" customFormat="1" ht="12.75">
      <c r="A123" s="34"/>
      <c r="B123" s="34"/>
      <c r="C123" s="34"/>
      <c r="D123" s="34"/>
    </row>
    <row r="124" spans="1:4" s="70" customFormat="1" ht="12.75">
      <c r="A124" s="34"/>
      <c r="B124" s="34"/>
      <c r="C124" s="34"/>
      <c r="D124" s="34"/>
    </row>
    <row r="125" spans="1:4" s="70" customFormat="1" ht="12.75">
      <c r="A125" s="34"/>
      <c r="B125" s="34"/>
      <c r="C125" s="34"/>
      <c r="D125" s="34"/>
    </row>
    <row r="126" spans="1:4" s="70" customFormat="1" ht="12.75">
      <c r="A126" s="34"/>
      <c r="B126" s="34"/>
      <c r="C126" s="34"/>
      <c r="D126" s="34"/>
    </row>
    <row r="127" spans="1:4" s="70" customFormat="1" ht="12.75">
      <c r="A127" s="34"/>
      <c r="B127" s="34"/>
      <c r="C127" s="34"/>
      <c r="D127" s="34"/>
    </row>
    <row r="128" spans="1:4" s="70" customFormat="1" ht="12.75">
      <c r="A128" s="34"/>
      <c r="B128" s="34"/>
      <c r="C128" s="34"/>
      <c r="D128" s="34"/>
    </row>
    <row r="129" spans="1:4" s="70" customFormat="1" ht="12.75">
      <c r="A129" s="34"/>
      <c r="B129" s="34"/>
      <c r="C129" s="34"/>
      <c r="D129" s="34"/>
    </row>
    <row r="130" spans="1:4" s="70" customFormat="1" ht="12.75">
      <c r="A130" s="34"/>
      <c r="B130" s="34"/>
      <c r="C130" s="34"/>
      <c r="D130" s="34"/>
    </row>
    <row r="131" spans="1:4" s="70" customFormat="1" ht="12.75">
      <c r="A131" s="34"/>
      <c r="B131" s="34"/>
      <c r="C131" s="34"/>
      <c r="D131" s="34"/>
    </row>
    <row r="132" spans="1:4" s="70" customFormat="1" ht="12.75">
      <c r="A132" s="34"/>
      <c r="B132" s="34"/>
      <c r="C132" s="34"/>
      <c r="D132" s="34"/>
    </row>
    <row r="133" spans="1:4" s="70" customFormat="1" ht="12.75">
      <c r="A133" s="34"/>
      <c r="B133" s="34"/>
      <c r="C133" s="34"/>
      <c r="D133" s="34"/>
    </row>
    <row r="134" spans="1:4" s="70" customFormat="1" ht="12.75">
      <c r="A134" s="34"/>
      <c r="B134" s="34"/>
      <c r="C134" s="34"/>
      <c r="D134" s="34"/>
    </row>
    <row r="135" spans="1:4" s="70" customFormat="1" ht="12.75">
      <c r="A135" s="34"/>
      <c r="B135" s="34"/>
      <c r="C135" s="34"/>
      <c r="D135" s="34"/>
    </row>
    <row r="136" spans="1:4" s="70" customFormat="1" ht="12.75">
      <c r="A136" s="34"/>
      <c r="B136" s="34"/>
      <c r="C136" s="34"/>
      <c r="D136" s="34"/>
    </row>
    <row r="137" spans="1:4" s="70" customFormat="1" ht="12.75">
      <c r="A137" s="34"/>
      <c r="B137" s="34"/>
      <c r="C137" s="34"/>
      <c r="D137" s="34"/>
    </row>
    <row r="138" spans="1:4" s="70" customFormat="1" ht="12.75">
      <c r="A138" s="34"/>
      <c r="B138" s="34"/>
      <c r="C138" s="34"/>
      <c r="D138" s="34"/>
    </row>
    <row r="139" spans="1:4" s="70" customFormat="1" ht="12.75">
      <c r="A139" s="34"/>
      <c r="B139" s="34"/>
      <c r="C139" s="34"/>
      <c r="D139" s="34"/>
    </row>
    <row r="140" spans="1:4" s="70" customFormat="1" ht="12.75">
      <c r="A140" s="34"/>
      <c r="B140" s="34"/>
      <c r="C140" s="34"/>
      <c r="D140" s="34"/>
    </row>
    <row r="141" spans="1:4" s="70" customFormat="1" ht="12.75">
      <c r="A141" s="34"/>
      <c r="B141" s="34"/>
      <c r="C141" s="34"/>
      <c r="D141" s="34"/>
    </row>
    <row r="142" spans="1:4" s="70" customFormat="1" ht="12.75">
      <c r="A142" s="34"/>
      <c r="B142" s="34"/>
      <c r="C142" s="34"/>
      <c r="D142" s="34"/>
    </row>
    <row r="143" spans="1:4" s="70" customFormat="1" ht="12.75">
      <c r="A143" s="34"/>
      <c r="B143" s="34"/>
      <c r="C143" s="34"/>
      <c r="D143" s="34"/>
    </row>
    <row r="144" spans="1:4" s="70" customFormat="1" ht="12.75">
      <c r="A144" s="34"/>
      <c r="B144" s="34"/>
      <c r="C144" s="34"/>
      <c r="D144" s="34"/>
    </row>
    <row r="145" spans="1:4" s="70" customFormat="1" ht="12.75">
      <c r="A145" s="34"/>
      <c r="B145" s="34"/>
      <c r="C145" s="34"/>
      <c r="D145" s="34"/>
    </row>
    <row r="146" spans="1:4" s="70" customFormat="1" ht="12.75">
      <c r="A146" s="34"/>
      <c r="B146" s="34"/>
      <c r="C146" s="34"/>
      <c r="D146" s="34"/>
    </row>
    <row r="147" spans="1:4" s="70" customFormat="1" ht="12.75">
      <c r="A147" s="34"/>
      <c r="B147" s="34"/>
      <c r="C147" s="34"/>
      <c r="D147" s="34"/>
    </row>
    <row r="148" spans="1:4" s="70" customFormat="1" ht="12.75">
      <c r="A148" s="34"/>
      <c r="B148" s="34"/>
      <c r="C148" s="34"/>
      <c r="D148" s="34"/>
    </row>
    <row r="149" spans="1:4" s="70" customFormat="1" ht="12.75">
      <c r="A149" s="34"/>
      <c r="B149" s="34"/>
      <c r="C149" s="34"/>
      <c r="D149" s="34"/>
    </row>
    <row r="150" spans="1:4" s="70" customFormat="1" ht="12.75">
      <c r="A150" s="34"/>
      <c r="B150" s="34"/>
      <c r="C150" s="34"/>
      <c r="D150" s="34"/>
    </row>
    <row r="151" spans="1:4" s="70" customFormat="1" ht="12.75">
      <c r="A151" s="34"/>
      <c r="B151" s="34"/>
      <c r="C151" s="34"/>
      <c r="D151" s="34"/>
    </row>
    <row r="152" spans="1:4" s="70" customFormat="1" ht="12.75">
      <c r="A152" s="34"/>
      <c r="B152" s="34"/>
      <c r="C152" s="34"/>
      <c r="D152" s="34"/>
    </row>
    <row r="153" spans="1:4" s="70" customFormat="1" ht="12.75">
      <c r="A153" s="34"/>
      <c r="B153" s="34"/>
      <c r="C153" s="34"/>
      <c r="D153" s="34"/>
    </row>
    <row r="154" spans="1:4" s="70" customFormat="1" ht="12.75">
      <c r="A154" s="34"/>
      <c r="B154" s="34"/>
      <c r="C154" s="34"/>
      <c r="D154" s="34"/>
    </row>
    <row r="155" spans="1:4" s="70" customFormat="1" ht="12.75">
      <c r="A155" s="34"/>
      <c r="B155" s="34"/>
      <c r="C155" s="34"/>
      <c r="D155" s="34"/>
    </row>
    <row r="156" spans="1:4" s="70" customFormat="1" ht="12.75">
      <c r="A156" s="34"/>
      <c r="B156" s="34"/>
      <c r="C156" s="34"/>
      <c r="D156" s="34"/>
    </row>
    <row r="157" spans="1:4" s="70" customFormat="1" ht="12.75">
      <c r="A157" s="34"/>
      <c r="B157" s="34"/>
      <c r="C157" s="34"/>
      <c r="D157" s="34"/>
    </row>
    <row r="158" spans="1:4" s="70" customFormat="1" ht="12.75">
      <c r="A158" s="34"/>
      <c r="B158" s="34"/>
      <c r="C158" s="34"/>
      <c r="D158" s="34"/>
    </row>
    <row r="159" spans="1:4" s="70" customFormat="1" ht="12.75">
      <c r="A159" s="34"/>
      <c r="B159" s="34"/>
      <c r="C159" s="34"/>
      <c r="D159" s="34"/>
    </row>
    <row r="160" spans="1:4" s="70" customFormat="1" ht="12.75">
      <c r="A160" s="34"/>
      <c r="B160" s="34"/>
      <c r="C160" s="34"/>
      <c r="D160" s="34"/>
    </row>
    <row r="161" spans="1:4" s="70" customFormat="1" ht="12.75">
      <c r="A161" s="34"/>
      <c r="B161" s="34"/>
      <c r="C161" s="34"/>
      <c r="D161" s="34"/>
    </row>
    <row r="162" spans="1:4" s="70" customFormat="1" ht="12.75">
      <c r="A162" s="34"/>
      <c r="B162" s="34"/>
      <c r="C162" s="34"/>
      <c r="D162" s="34"/>
    </row>
    <row r="163" spans="1:4" s="70" customFormat="1" ht="12.75">
      <c r="A163" s="34"/>
      <c r="B163" s="34"/>
      <c r="C163" s="34"/>
      <c r="D163" s="34"/>
    </row>
    <row r="164" spans="1:4" s="70" customFormat="1" ht="12.75">
      <c r="A164" s="34"/>
      <c r="B164" s="34"/>
      <c r="C164" s="34"/>
      <c r="D164" s="34"/>
    </row>
    <row r="165" spans="1:4" s="70" customFormat="1" ht="12.75">
      <c r="A165" s="34"/>
      <c r="B165" s="34"/>
      <c r="C165" s="34"/>
      <c r="D165" s="34"/>
    </row>
    <row r="166" spans="1:4" s="70" customFormat="1" ht="12.75">
      <c r="A166" s="34"/>
      <c r="B166" s="34"/>
      <c r="C166" s="34"/>
      <c r="D166" s="34"/>
    </row>
    <row r="167" spans="1:4" s="70" customFormat="1" ht="12.75">
      <c r="A167" s="34"/>
      <c r="B167" s="34"/>
      <c r="C167" s="34"/>
      <c r="D167" s="34"/>
    </row>
    <row r="168" spans="1:4" s="70" customFormat="1" ht="12.75">
      <c r="A168" s="34"/>
      <c r="B168" s="34"/>
      <c r="C168" s="34"/>
      <c r="D168" s="34"/>
    </row>
    <row r="169" spans="1:4" s="70" customFormat="1" ht="12.75">
      <c r="A169" s="34"/>
      <c r="B169" s="34"/>
      <c r="C169" s="34"/>
      <c r="D169" s="34"/>
    </row>
    <row r="170" spans="1:4" s="70" customFormat="1" ht="12.75">
      <c r="A170" s="34"/>
      <c r="B170" s="34"/>
      <c r="C170" s="34"/>
      <c r="D170" s="34"/>
    </row>
    <row r="171" spans="1:4" s="70" customFormat="1" ht="12.75">
      <c r="A171" s="34"/>
      <c r="B171" s="34"/>
      <c r="C171" s="34"/>
      <c r="D171" s="34"/>
    </row>
    <row r="172" spans="1:4" s="70" customFormat="1" ht="12.75">
      <c r="A172" s="34"/>
      <c r="B172" s="34"/>
      <c r="C172" s="34"/>
      <c r="D172" s="34"/>
    </row>
    <row r="173" spans="1:4" s="70" customFormat="1" ht="12.75">
      <c r="A173" s="34"/>
      <c r="B173" s="34"/>
      <c r="C173" s="34"/>
      <c r="D173" s="34"/>
    </row>
    <row r="174" spans="1:4" s="70" customFormat="1" ht="12.75">
      <c r="A174" s="34"/>
      <c r="B174" s="34"/>
      <c r="C174" s="34"/>
      <c r="D174" s="34"/>
    </row>
    <row r="175" spans="1:4" s="70" customFormat="1" ht="12.75">
      <c r="A175" s="34"/>
      <c r="B175" s="34"/>
      <c r="C175" s="34"/>
      <c r="D175" s="34"/>
    </row>
    <row r="176" spans="1:4" s="70" customFormat="1" ht="12.75">
      <c r="A176" s="34"/>
      <c r="B176" s="34"/>
      <c r="C176" s="34"/>
      <c r="D176" s="34"/>
    </row>
    <row r="177" spans="1:4" s="70" customFormat="1" ht="12.75">
      <c r="A177" s="34"/>
      <c r="B177" s="34"/>
      <c r="C177" s="34"/>
      <c r="D177" s="34"/>
    </row>
    <row r="178" spans="1:4" s="70" customFormat="1" ht="12.75">
      <c r="A178" s="34"/>
      <c r="B178" s="34"/>
      <c r="C178" s="34"/>
      <c r="D178" s="34"/>
    </row>
    <row r="179" spans="1:4" s="70" customFormat="1" ht="12.75">
      <c r="A179" s="34"/>
      <c r="B179" s="34"/>
      <c r="C179" s="34"/>
      <c r="D179" s="34"/>
    </row>
    <row r="180" spans="1:4" s="70" customFormat="1" ht="12.75">
      <c r="A180" s="34"/>
      <c r="B180" s="34"/>
      <c r="C180" s="34"/>
      <c r="D180" s="34"/>
    </row>
    <row r="181" spans="1:4" s="70" customFormat="1" ht="12.75">
      <c r="A181" s="34"/>
      <c r="B181" s="34"/>
      <c r="C181" s="34"/>
      <c r="D181" s="34"/>
    </row>
    <row r="182" spans="1:4" s="70" customFormat="1" ht="12.75">
      <c r="A182" s="34"/>
      <c r="B182" s="34"/>
      <c r="C182" s="34"/>
      <c r="D182" s="34"/>
    </row>
    <row r="183" spans="1:4" s="70" customFormat="1" ht="12.75">
      <c r="A183" s="34"/>
      <c r="B183" s="34"/>
      <c r="C183" s="34"/>
      <c r="D183" s="34"/>
    </row>
    <row r="184" spans="1:4" s="70" customFormat="1" ht="12.75">
      <c r="A184" s="34"/>
      <c r="B184" s="34"/>
      <c r="C184" s="34"/>
      <c r="D184" s="34"/>
    </row>
    <row r="185" spans="1:4" s="70" customFormat="1" ht="12.75">
      <c r="A185" s="34"/>
      <c r="B185" s="34"/>
      <c r="C185" s="34"/>
      <c r="D185" s="34"/>
    </row>
    <row r="186" spans="1:4" s="70" customFormat="1" ht="12.75">
      <c r="A186" s="34"/>
      <c r="B186" s="34"/>
      <c r="C186" s="34"/>
      <c r="D186" s="34"/>
    </row>
    <row r="187" spans="1:4" s="70" customFormat="1" ht="12.75">
      <c r="A187" s="34"/>
      <c r="B187" s="34"/>
      <c r="C187" s="34"/>
      <c r="D187" s="34"/>
    </row>
    <row r="188" spans="1:4" s="70" customFormat="1" ht="12.75">
      <c r="A188" s="34"/>
      <c r="B188" s="34"/>
      <c r="C188" s="34"/>
      <c r="D188" s="34"/>
    </row>
    <row r="189" spans="1:4" s="70" customFormat="1" ht="12.75">
      <c r="A189" s="34"/>
      <c r="B189" s="34"/>
      <c r="C189" s="34"/>
      <c r="D189" s="34"/>
    </row>
    <row r="190" spans="1:4" s="70" customFormat="1" ht="12.75">
      <c r="A190" s="34"/>
      <c r="B190" s="34"/>
      <c r="C190" s="34"/>
      <c r="D190" s="34"/>
    </row>
    <row r="191" spans="1:4" s="70" customFormat="1" ht="12.75">
      <c r="A191" s="34"/>
      <c r="B191" s="34"/>
      <c r="C191" s="34"/>
      <c r="D191" s="34"/>
    </row>
    <row r="192" spans="1:4" s="70" customFormat="1" ht="12.75">
      <c r="A192" s="34"/>
      <c r="B192" s="34"/>
      <c r="C192" s="34"/>
      <c r="D192" s="34"/>
    </row>
    <row r="193" spans="1:4" s="70" customFormat="1" ht="12.75">
      <c r="A193" s="34"/>
      <c r="B193" s="34"/>
      <c r="C193" s="34"/>
      <c r="D193" s="34"/>
    </row>
    <row r="194" spans="1:4" s="70" customFormat="1" ht="12.75">
      <c r="A194" s="34"/>
      <c r="B194" s="34"/>
      <c r="C194" s="34"/>
      <c r="D194" s="34"/>
    </row>
    <row r="195" spans="1:4" s="70" customFormat="1" ht="12.75">
      <c r="A195" s="34"/>
      <c r="B195" s="34"/>
      <c r="C195" s="34"/>
      <c r="D195" s="34"/>
    </row>
    <row r="196" spans="1:4" s="70" customFormat="1" ht="12.75">
      <c r="A196" s="34"/>
      <c r="B196" s="34"/>
      <c r="C196" s="34"/>
      <c r="D196" s="34"/>
    </row>
    <row r="197" spans="1:4" s="70" customFormat="1" ht="12.75">
      <c r="A197" s="34"/>
      <c r="B197" s="34"/>
      <c r="C197" s="34"/>
      <c r="D197" s="34"/>
    </row>
    <row r="198" spans="1:4" s="70" customFormat="1" ht="12.75">
      <c r="A198" s="34"/>
      <c r="B198" s="34"/>
      <c r="C198" s="34"/>
      <c r="D198" s="34"/>
    </row>
    <row r="199" spans="1:4" s="70" customFormat="1" ht="12.75">
      <c r="A199" s="34"/>
      <c r="B199" s="34"/>
      <c r="C199" s="34"/>
      <c r="D199" s="34"/>
    </row>
    <row r="200" spans="1:4" s="70" customFormat="1" ht="12.75">
      <c r="A200" s="34"/>
      <c r="B200" s="34"/>
      <c r="C200" s="34"/>
      <c r="D200" s="34"/>
    </row>
    <row r="201" spans="1:4" s="70" customFormat="1" ht="12.75">
      <c r="A201" s="34"/>
      <c r="B201" s="34"/>
      <c r="C201" s="34"/>
      <c r="D201" s="34"/>
    </row>
    <row r="202" spans="1:4" s="70" customFormat="1" ht="12.75">
      <c r="A202" s="34"/>
      <c r="B202" s="34"/>
      <c r="C202" s="34"/>
      <c r="D202" s="34"/>
    </row>
    <row r="203" spans="1:4" s="70" customFormat="1" ht="12.75">
      <c r="A203" s="34"/>
      <c r="B203" s="34"/>
      <c r="C203" s="34"/>
      <c r="D203" s="34"/>
    </row>
    <row r="204" spans="1:4" s="70" customFormat="1" ht="12.75">
      <c r="A204" s="34"/>
      <c r="B204" s="34"/>
      <c r="C204" s="34"/>
      <c r="D204" s="34"/>
    </row>
    <row r="205" spans="1:4" s="70" customFormat="1" ht="12.75">
      <c r="A205" s="34"/>
      <c r="B205" s="34"/>
      <c r="C205" s="34"/>
      <c r="D205" s="34"/>
    </row>
    <row r="206" spans="1:4" s="70" customFormat="1" ht="12.75">
      <c r="A206" s="34"/>
      <c r="B206" s="34"/>
      <c r="C206" s="34"/>
      <c r="D206" s="34"/>
    </row>
    <row r="207" spans="1:4" s="70" customFormat="1" ht="12.75">
      <c r="A207" s="34"/>
      <c r="B207" s="34"/>
      <c r="C207" s="34"/>
      <c r="D207" s="34"/>
    </row>
    <row r="208" spans="1:4" s="70" customFormat="1" ht="12.75">
      <c r="A208" s="34"/>
      <c r="B208" s="34"/>
      <c r="C208" s="34"/>
      <c r="D208" s="34"/>
    </row>
    <row r="209" spans="1:4" s="70" customFormat="1" ht="12.75">
      <c r="A209" s="34"/>
      <c r="B209" s="34"/>
      <c r="C209" s="34"/>
      <c r="D209" s="34"/>
    </row>
    <row r="210" spans="1:4" s="70" customFormat="1" ht="12.75">
      <c r="A210" s="34"/>
      <c r="B210" s="34"/>
      <c r="C210" s="34"/>
      <c r="D210" s="34"/>
    </row>
    <row r="211" spans="1:4" s="70" customFormat="1" ht="12.75">
      <c r="A211" s="34"/>
      <c r="B211" s="34"/>
      <c r="C211" s="34"/>
      <c r="D211" s="34"/>
    </row>
    <row r="212" spans="1:4" s="70" customFormat="1" ht="12.75">
      <c r="A212" s="34"/>
      <c r="B212" s="34"/>
      <c r="C212" s="34"/>
      <c r="D212" s="34"/>
    </row>
    <row r="213" spans="1:4" s="70" customFormat="1" ht="12.75">
      <c r="A213" s="34"/>
      <c r="B213" s="34"/>
      <c r="C213" s="34"/>
      <c r="D213" s="34"/>
    </row>
    <row r="214" spans="1:4" s="70" customFormat="1" ht="12.75">
      <c r="A214" s="34"/>
      <c r="B214" s="34"/>
      <c r="C214" s="34"/>
      <c r="D214" s="34"/>
    </row>
    <row r="215" spans="1:4" s="70" customFormat="1" ht="12.75">
      <c r="A215" s="34"/>
      <c r="B215" s="34"/>
      <c r="C215" s="34"/>
      <c r="D215" s="34"/>
    </row>
    <row r="216" spans="1:4" s="70" customFormat="1" ht="12.75">
      <c r="A216" s="34"/>
      <c r="B216" s="34"/>
      <c r="C216" s="34"/>
      <c r="D216" s="34"/>
    </row>
    <row r="217" spans="1:4" s="70" customFormat="1" ht="12.75">
      <c r="A217" s="34"/>
      <c r="B217" s="34"/>
      <c r="C217" s="34"/>
      <c r="D217" s="34"/>
    </row>
    <row r="218" spans="1:4" s="70" customFormat="1" ht="12.75">
      <c r="A218" s="34"/>
      <c r="B218" s="34"/>
      <c r="C218" s="34"/>
      <c r="D218" s="34"/>
    </row>
    <row r="219" spans="1:4" s="70" customFormat="1" ht="12.75">
      <c r="A219" s="34"/>
      <c r="B219" s="34"/>
      <c r="C219" s="34"/>
      <c r="D219" s="34"/>
    </row>
    <row r="220" spans="1:4" s="70" customFormat="1" ht="12.75">
      <c r="A220" s="34"/>
      <c r="B220" s="34"/>
      <c r="C220" s="34"/>
      <c r="D220" s="34"/>
    </row>
    <row r="221" spans="1:4" s="70" customFormat="1" ht="12.75">
      <c r="A221" s="34"/>
      <c r="B221" s="34"/>
      <c r="C221" s="34"/>
      <c r="D221" s="34"/>
    </row>
    <row r="222" spans="1:4" s="70" customFormat="1" ht="12.75">
      <c r="A222" s="34"/>
      <c r="B222" s="34"/>
      <c r="C222" s="34"/>
      <c r="D222" s="34"/>
    </row>
    <row r="223" spans="1:4" s="70" customFormat="1" ht="12.75">
      <c r="A223" s="34"/>
      <c r="B223" s="34"/>
      <c r="C223" s="34"/>
      <c r="D223" s="34"/>
    </row>
    <row r="224" spans="1:4" s="70" customFormat="1" ht="12.75">
      <c r="A224" s="34"/>
      <c r="B224" s="34"/>
      <c r="C224" s="34"/>
      <c r="D224" s="34"/>
    </row>
    <row r="225" spans="1:4" s="70" customFormat="1" ht="12.75">
      <c r="A225" s="34"/>
      <c r="B225" s="34"/>
      <c r="C225" s="34"/>
      <c r="D225" s="34"/>
    </row>
    <row r="226" spans="1:4" s="70" customFormat="1" ht="12.75">
      <c r="A226" s="34"/>
      <c r="B226" s="34"/>
      <c r="C226" s="34"/>
      <c r="D226" s="34"/>
    </row>
    <row r="227" spans="1:4" s="70" customFormat="1" ht="12.75">
      <c r="A227" s="34"/>
      <c r="B227" s="34"/>
      <c r="C227" s="34"/>
      <c r="D227" s="34"/>
    </row>
    <row r="228" spans="1:4" s="70" customFormat="1" ht="12.75">
      <c r="A228" s="34"/>
      <c r="B228" s="34"/>
      <c r="C228" s="34"/>
      <c r="D228" s="34"/>
    </row>
    <row r="229" spans="1:4" s="70" customFormat="1" ht="12.75">
      <c r="A229" s="34"/>
      <c r="B229" s="34"/>
      <c r="C229" s="34"/>
      <c r="D229" s="34"/>
    </row>
    <row r="230" spans="1:4" s="70" customFormat="1" ht="12.75">
      <c r="A230" s="34"/>
      <c r="B230" s="34"/>
      <c r="C230" s="34"/>
      <c r="D230" s="34"/>
    </row>
    <row r="231" spans="1:4" s="70" customFormat="1" ht="12.75">
      <c r="A231" s="34"/>
      <c r="B231" s="34"/>
      <c r="C231" s="34"/>
      <c r="D231" s="34"/>
    </row>
    <row r="232" spans="1:4" s="70" customFormat="1" ht="12.75">
      <c r="A232" s="34"/>
      <c r="B232" s="34"/>
      <c r="C232" s="34"/>
      <c r="D232" s="34"/>
    </row>
    <row r="233" spans="1:4" s="70" customFormat="1" ht="12.75">
      <c r="A233" s="34"/>
      <c r="B233" s="34"/>
      <c r="C233" s="34"/>
      <c r="D233" s="34"/>
    </row>
    <row r="234" spans="1:4" s="70" customFormat="1" ht="12.75">
      <c r="A234" s="34"/>
      <c r="B234" s="34"/>
      <c r="C234" s="34"/>
      <c r="D234" s="34"/>
    </row>
    <row r="235" spans="1:4" s="70" customFormat="1" ht="12.75">
      <c r="A235" s="34"/>
      <c r="B235" s="34"/>
      <c r="C235" s="34"/>
      <c r="D235" s="34"/>
    </row>
    <row r="236" spans="1:4" s="70" customFormat="1" ht="12.75">
      <c r="A236" s="34"/>
      <c r="B236" s="34"/>
      <c r="C236" s="34"/>
      <c r="D236" s="34"/>
    </row>
    <row r="237" spans="1:4" s="70" customFormat="1" ht="12.75">
      <c r="A237" s="34"/>
      <c r="B237" s="34"/>
      <c r="C237" s="34"/>
      <c r="D237" s="34"/>
    </row>
    <row r="238" spans="1:4" s="70" customFormat="1" ht="12.75">
      <c r="A238" s="34"/>
      <c r="B238" s="34"/>
      <c r="C238" s="34"/>
      <c r="D238" s="34"/>
    </row>
    <row r="239" spans="1:4" s="70" customFormat="1" ht="12.75">
      <c r="A239" s="34"/>
      <c r="B239" s="34"/>
      <c r="C239" s="34"/>
      <c r="D239" s="34"/>
    </row>
    <row r="240" spans="1:4" s="70" customFormat="1" ht="12.75">
      <c r="A240" s="34"/>
      <c r="B240" s="34"/>
      <c r="C240" s="34"/>
      <c r="D240" s="34"/>
    </row>
    <row r="241" spans="1:4" s="70" customFormat="1" ht="12.75">
      <c r="A241" s="34"/>
      <c r="B241" s="34"/>
      <c r="C241" s="34"/>
      <c r="D241" s="34"/>
    </row>
    <row r="242" spans="1:4" s="70" customFormat="1" ht="12.75">
      <c r="A242" s="34"/>
      <c r="B242" s="34"/>
      <c r="C242" s="34"/>
      <c r="D242" s="34"/>
    </row>
    <row r="243" spans="1:4" s="70" customFormat="1" ht="12.75">
      <c r="A243" s="34"/>
      <c r="B243" s="34"/>
      <c r="C243" s="34"/>
      <c r="D243" s="34"/>
    </row>
    <row r="244" spans="1:4" s="70" customFormat="1" ht="12.75">
      <c r="A244" s="34"/>
      <c r="B244" s="34"/>
      <c r="C244" s="34"/>
      <c r="D244" s="34"/>
    </row>
    <row r="245" spans="1:4" s="70" customFormat="1" ht="12.75">
      <c r="A245" s="34"/>
      <c r="B245" s="34"/>
      <c r="C245" s="34"/>
      <c r="D245" s="34"/>
    </row>
    <row r="246" spans="1:4" s="70" customFormat="1" ht="12.75">
      <c r="A246" s="34"/>
      <c r="B246" s="34"/>
      <c r="C246" s="34"/>
      <c r="D246" s="34"/>
    </row>
    <row r="247" spans="1:4" s="70" customFormat="1" ht="12.75">
      <c r="A247" s="34"/>
      <c r="B247" s="34"/>
      <c r="C247" s="34"/>
      <c r="D247" s="34"/>
    </row>
    <row r="248" spans="1:4" s="70" customFormat="1" ht="12.75">
      <c r="A248" s="34"/>
      <c r="B248" s="34"/>
      <c r="C248" s="34"/>
      <c r="D248" s="34"/>
    </row>
    <row r="249" spans="1:4" s="70" customFormat="1" ht="12.75">
      <c r="A249" s="34"/>
      <c r="B249" s="34"/>
      <c r="C249" s="34"/>
      <c r="D249" s="34"/>
    </row>
    <row r="250" spans="1:4" s="70" customFormat="1" ht="12.75">
      <c r="A250" s="34"/>
      <c r="B250" s="34"/>
      <c r="C250" s="34"/>
      <c r="D250" s="34"/>
    </row>
    <row r="251" spans="1:4" s="70" customFormat="1" ht="12.75">
      <c r="A251" s="34"/>
      <c r="B251" s="34"/>
      <c r="C251" s="34"/>
      <c r="D251" s="34"/>
    </row>
    <row r="252" spans="1:4" s="70" customFormat="1" ht="12.75">
      <c r="A252" s="34"/>
      <c r="B252" s="34"/>
      <c r="C252" s="34"/>
      <c r="D252" s="34"/>
    </row>
    <row r="253" spans="1:4" s="70" customFormat="1" ht="12.75">
      <c r="A253" s="34"/>
      <c r="B253" s="34"/>
      <c r="C253" s="34"/>
      <c r="D253" s="34"/>
    </row>
    <row r="254" spans="1:4" s="70" customFormat="1" ht="12.75">
      <c r="A254" s="34"/>
      <c r="B254" s="34"/>
      <c r="C254" s="34"/>
      <c r="D254" s="34"/>
    </row>
    <row r="255" spans="1:4" s="70" customFormat="1" ht="12.75">
      <c r="A255" s="34"/>
      <c r="B255" s="34"/>
      <c r="C255" s="34"/>
      <c r="D255" s="34"/>
    </row>
    <row r="256" spans="1:4" s="70" customFormat="1" ht="12.75">
      <c r="A256" s="34"/>
      <c r="B256" s="34"/>
      <c r="C256" s="34"/>
      <c r="D256" s="34"/>
    </row>
    <row r="257" spans="1:4" s="70" customFormat="1" ht="12.75">
      <c r="A257" s="34"/>
      <c r="B257" s="34"/>
      <c r="C257" s="34"/>
      <c r="D257" s="34"/>
    </row>
    <row r="258" ht="12.75">
      <c r="C258" s="2"/>
    </row>
    <row r="259" ht="12.75">
      <c r="C259" s="2"/>
    </row>
    <row r="260" ht="12.75">
      <c r="C260" s="2"/>
    </row>
    <row r="261" ht="12.75">
      <c r="C261" s="2"/>
    </row>
    <row r="262" ht="12.75">
      <c r="C262" s="2"/>
    </row>
    <row r="263" ht="12.75">
      <c r="C263" s="2"/>
    </row>
    <row r="264" ht="12.75">
      <c r="C264" s="2"/>
    </row>
    <row r="265" ht="12.75">
      <c r="C265" s="2"/>
    </row>
    <row r="266" ht="12.75">
      <c r="C266" s="2"/>
    </row>
    <row r="267" ht="12.75">
      <c r="C267" s="2"/>
    </row>
    <row r="268" ht="12.75">
      <c r="C268" s="2"/>
    </row>
    <row r="269" ht="12.75">
      <c r="C269" s="2"/>
    </row>
    <row r="270" ht="12.75">
      <c r="C270" s="2"/>
    </row>
    <row r="271" ht="12.75">
      <c r="C271" s="2"/>
    </row>
    <row r="272" ht="12.75">
      <c r="C272" s="2"/>
    </row>
    <row r="273" ht="12.75">
      <c r="C273" s="2"/>
    </row>
    <row r="274" ht="12.75">
      <c r="C274" s="2"/>
    </row>
    <row r="275" ht="12.75">
      <c r="C275" s="2"/>
    </row>
    <row r="276" ht="12.75">
      <c r="C276" s="2"/>
    </row>
    <row r="277" ht="12.75">
      <c r="C277" s="2"/>
    </row>
    <row r="278" ht="12.75">
      <c r="C278" s="2"/>
    </row>
    <row r="279" ht="12.75">
      <c r="C279" s="2"/>
    </row>
    <row r="280" ht="12.75">
      <c r="C280" s="2"/>
    </row>
    <row r="281" ht="12.75">
      <c r="C281" s="2"/>
    </row>
    <row r="282" ht="12.75">
      <c r="C282" s="2"/>
    </row>
    <row r="283" ht="12.75">
      <c r="C283" s="2"/>
    </row>
    <row r="284" ht="12.75">
      <c r="C284" s="2"/>
    </row>
    <row r="285" ht="12.75">
      <c r="C285" s="2"/>
    </row>
    <row r="286" ht="12.75">
      <c r="C286" s="2"/>
    </row>
    <row r="287" ht="12.75">
      <c r="C287" s="2"/>
    </row>
    <row r="288" ht="12.75">
      <c r="C288" s="2"/>
    </row>
    <row r="289" ht="12.75">
      <c r="C289" s="2"/>
    </row>
    <row r="290" ht="12.75">
      <c r="C290" s="2"/>
    </row>
    <row r="291" ht="12.75">
      <c r="C291" s="2"/>
    </row>
    <row r="292" ht="12.75">
      <c r="C292" s="2"/>
    </row>
    <row r="293" ht="12.75">
      <c r="C293" s="2"/>
    </row>
    <row r="294" ht="12.75">
      <c r="C294" s="2"/>
    </row>
    <row r="295" ht="12.75">
      <c r="C295" s="2"/>
    </row>
    <row r="296" ht="12.75">
      <c r="C296" s="2"/>
    </row>
    <row r="297" ht="12.75">
      <c r="C297" s="2"/>
    </row>
    <row r="298" ht="12.75">
      <c r="C298" s="2"/>
    </row>
    <row r="299" ht="12.75">
      <c r="C299" s="2"/>
    </row>
    <row r="300" ht="12.75">
      <c r="C300" s="2"/>
    </row>
    <row r="301" ht="12.75">
      <c r="C301" s="2"/>
    </row>
    <row r="302" ht="12.75">
      <c r="C302" s="2"/>
    </row>
    <row r="303" ht="12.75">
      <c r="C303" s="2"/>
    </row>
    <row r="304" ht="12.75">
      <c r="C304" s="2"/>
    </row>
    <row r="305" ht="12.75">
      <c r="C305" s="2"/>
    </row>
    <row r="306" ht="12.75">
      <c r="C306" s="2"/>
    </row>
    <row r="307" ht="12.75">
      <c r="C307" s="2"/>
    </row>
    <row r="308" ht="12.75">
      <c r="C308" s="2"/>
    </row>
    <row r="309" ht="12.75">
      <c r="C309" s="2"/>
    </row>
    <row r="310" ht="12.75">
      <c r="C310" s="2"/>
    </row>
    <row r="311" ht="12.75">
      <c r="C311" s="2"/>
    </row>
    <row r="312" ht="12.75">
      <c r="C312" s="2"/>
    </row>
    <row r="313" ht="12.75">
      <c r="C313" s="2"/>
    </row>
    <row r="314" ht="12.75">
      <c r="C314" s="2"/>
    </row>
    <row r="315" ht="12.75">
      <c r="C315" s="2"/>
    </row>
    <row r="316" ht="12.75">
      <c r="C316" s="2"/>
    </row>
    <row r="317" ht="12.75">
      <c r="C317" s="2"/>
    </row>
    <row r="318" ht="12.75">
      <c r="C318" s="2"/>
    </row>
    <row r="319" ht="12.75">
      <c r="C319" s="2"/>
    </row>
    <row r="320" ht="12.75">
      <c r="C320" s="2"/>
    </row>
    <row r="321" ht="12.75">
      <c r="C321" s="2"/>
    </row>
    <row r="322" ht="12.75">
      <c r="C322" s="2"/>
    </row>
    <row r="323" ht="12.75">
      <c r="C323" s="2"/>
    </row>
    <row r="324" ht="12.75">
      <c r="C324" s="2"/>
    </row>
    <row r="325" ht="12.75">
      <c r="C325" s="2"/>
    </row>
    <row r="326" ht="12.75">
      <c r="C326" s="2"/>
    </row>
    <row r="327" ht="12.75">
      <c r="C327" s="2"/>
    </row>
    <row r="328" ht="12.75">
      <c r="C328" s="2"/>
    </row>
    <row r="329" ht="12.75">
      <c r="C329" s="2"/>
    </row>
    <row r="330" ht="12.75">
      <c r="C330" s="2"/>
    </row>
    <row r="331" ht="12.75">
      <c r="C331" s="2"/>
    </row>
    <row r="332" ht="12.75">
      <c r="C332" s="2"/>
    </row>
    <row r="333" ht="12.75">
      <c r="C333" s="2"/>
    </row>
    <row r="334" ht="12.75">
      <c r="C334" s="2"/>
    </row>
    <row r="335" ht="12.75">
      <c r="C335" s="2"/>
    </row>
    <row r="336" ht="12.75">
      <c r="C336" s="2"/>
    </row>
    <row r="337" ht="12.75">
      <c r="C337" s="2"/>
    </row>
    <row r="338" ht="12.75">
      <c r="C338" s="2"/>
    </row>
    <row r="339" ht="12.75">
      <c r="C339" s="2"/>
    </row>
    <row r="340" ht="12.75">
      <c r="C340" s="2"/>
    </row>
    <row r="341" ht="12.75">
      <c r="C341" s="2"/>
    </row>
    <row r="342" ht="12.75">
      <c r="C342" s="2"/>
    </row>
    <row r="343" ht="12.75">
      <c r="C343" s="2"/>
    </row>
    <row r="344" ht="12.75">
      <c r="C344" s="2"/>
    </row>
    <row r="345" ht="12.75">
      <c r="C345" s="2"/>
    </row>
    <row r="346" ht="12.75">
      <c r="C346" s="2"/>
    </row>
    <row r="347" ht="12.75">
      <c r="C347" s="2"/>
    </row>
    <row r="348" ht="12.75">
      <c r="C348" s="2"/>
    </row>
    <row r="349" ht="12.75">
      <c r="C349" s="2"/>
    </row>
    <row r="350" ht="12.75">
      <c r="C350" s="2"/>
    </row>
    <row r="351" ht="12.75">
      <c r="C351" s="2"/>
    </row>
    <row r="352" ht="12.75">
      <c r="C352" s="2"/>
    </row>
    <row r="353" ht="12.75">
      <c r="C353" s="2"/>
    </row>
    <row r="354" ht="12.75">
      <c r="C354" s="2"/>
    </row>
    <row r="355" ht="12.75">
      <c r="C355" s="2"/>
    </row>
    <row r="356" ht="12.75">
      <c r="C356" s="2"/>
    </row>
    <row r="357" ht="12.75">
      <c r="C357" s="2"/>
    </row>
    <row r="358" ht="12.75">
      <c r="C358" s="2"/>
    </row>
    <row r="359" ht="12.75">
      <c r="C359" s="2"/>
    </row>
    <row r="360" ht="12.75">
      <c r="C360" s="2"/>
    </row>
    <row r="361" ht="12.75">
      <c r="C361" s="2"/>
    </row>
    <row r="362" ht="12.75">
      <c r="C362" s="2"/>
    </row>
    <row r="363" ht="12.75">
      <c r="C363" s="2"/>
    </row>
    <row r="364" ht="12.75">
      <c r="C364" s="2"/>
    </row>
    <row r="365" ht="12.75">
      <c r="C365" s="2"/>
    </row>
    <row r="366" ht="12.75">
      <c r="C366" s="2"/>
    </row>
    <row r="367" ht="12.75">
      <c r="C367" s="2"/>
    </row>
    <row r="368" ht="12.75">
      <c r="C368" s="2"/>
    </row>
    <row r="369" ht="12.75">
      <c r="C369" s="2"/>
    </row>
    <row r="370" ht="12.75">
      <c r="C370" s="2"/>
    </row>
    <row r="371" ht="12.75">
      <c r="C371" s="2"/>
    </row>
    <row r="372" ht="12.75">
      <c r="C372" s="2"/>
    </row>
    <row r="373" ht="12.75">
      <c r="C373" s="2"/>
    </row>
    <row r="374" ht="12.75">
      <c r="C374" s="2"/>
    </row>
    <row r="375" ht="12.75">
      <c r="C375" s="2"/>
    </row>
    <row r="376" ht="12.75">
      <c r="C376" s="2"/>
    </row>
    <row r="377" ht="12.75">
      <c r="C377" s="2"/>
    </row>
    <row r="378" ht="12.75">
      <c r="C378" s="2"/>
    </row>
    <row r="379" ht="12.75">
      <c r="C379" s="2"/>
    </row>
    <row r="380" ht="12.75">
      <c r="C380" s="2"/>
    </row>
    <row r="381" ht="12.75">
      <c r="C381" s="2"/>
    </row>
    <row r="382" ht="12.75">
      <c r="C382" s="2"/>
    </row>
    <row r="383" ht="12.75">
      <c r="C383" s="2"/>
    </row>
    <row r="384" ht="12.75">
      <c r="C384" s="2"/>
    </row>
    <row r="385" ht="12.75">
      <c r="C385" s="2"/>
    </row>
    <row r="386" ht="12.75">
      <c r="C386" s="2"/>
    </row>
    <row r="387" ht="12.75">
      <c r="C387" s="2"/>
    </row>
    <row r="388" ht="12.75">
      <c r="C388" s="2"/>
    </row>
    <row r="389" ht="12.75">
      <c r="C389" s="2"/>
    </row>
    <row r="390" ht="12.75">
      <c r="C390" s="2"/>
    </row>
    <row r="391" ht="12.75">
      <c r="C391" s="2"/>
    </row>
    <row r="392" ht="12.75">
      <c r="C392" s="2"/>
    </row>
    <row r="393" ht="12.75">
      <c r="C393" s="2"/>
    </row>
    <row r="394" ht="12.75">
      <c r="C394" s="2"/>
    </row>
    <row r="395" ht="12.75">
      <c r="C395" s="2"/>
    </row>
    <row r="396" ht="12.75">
      <c r="C396" s="2"/>
    </row>
    <row r="397" ht="12.75">
      <c r="C397" s="2"/>
    </row>
    <row r="398" ht="12.75">
      <c r="C398" s="2"/>
    </row>
    <row r="399" ht="12.75">
      <c r="C399" s="2"/>
    </row>
    <row r="400" ht="12.75">
      <c r="C400" s="2"/>
    </row>
    <row r="401" ht="12.75">
      <c r="C401" s="2"/>
    </row>
    <row r="402" ht="12.75">
      <c r="C402" s="2"/>
    </row>
    <row r="403" ht="12.75">
      <c r="C403" s="2"/>
    </row>
    <row r="404" ht="12.75">
      <c r="C404" s="2"/>
    </row>
    <row r="405" ht="12.75">
      <c r="C405" s="2"/>
    </row>
    <row r="406" ht="12.75">
      <c r="C406" s="2"/>
    </row>
    <row r="407" ht="12.75">
      <c r="C407" s="2"/>
    </row>
    <row r="408" ht="12.75">
      <c r="C408" s="2"/>
    </row>
    <row r="409" ht="12.75">
      <c r="C409" s="2"/>
    </row>
    <row r="410" ht="12.75">
      <c r="C410" s="2"/>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row r="421" ht="12.75">
      <c r="C421" s="2"/>
    </row>
  </sheetData>
  <printOptions horizontalCentered="1"/>
  <pageMargins left="0.75" right="0.5" top="0.5" bottom="0.5"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IV1056"/>
  <sheetViews>
    <sheetView workbookViewId="0" topLeftCell="B2">
      <selection activeCell="B5" sqref="B5"/>
    </sheetView>
  </sheetViews>
  <sheetFormatPr defaultColWidth="9.140625" defaultRowHeight="12.75" outlineLevelRow="1" outlineLevelCol="1"/>
  <cols>
    <col min="1" max="1" width="0" style="2" hidden="1" customWidth="1"/>
    <col min="2" max="2" width="2.57421875" style="34" customWidth="1"/>
    <col min="3" max="3" width="42.8515625" style="2" customWidth="1"/>
    <col min="4" max="4" width="7.140625" style="34" customWidth="1"/>
    <col min="5" max="6" width="18.7109375" style="2" hidden="1" customWidth="1" outlineLevel="1"/>
    <col min="7" max="7" width="18.7109375" style="2" customWidth="1" collapsed="1"/>
    <col min="8" max="8" width="18.7109375" style="2" customWidth="1"/>
    <col min="9" max="10" width="18.7109375" style="2" hidden="1" customWidth="1" outlineLevel="1"/>
    <col min="11" max="11" width="18.7109375" style="2" customWidth="1" collapsed="1"/>
    <col min="12" max="13" width="18.7109375" style="2" hidden="1" customWidth="1" outlineLevel="1"/>
    <col min="14" max="14" width="18.7109375" style="2" customWidth="1" collapsed="1"/>
    <col min="15" max="18" width="18.7109375" style="2" hidden="1" customWidth="1" outlineLevel="1"/>
    <col min="19" max="19" width="18.7109375" style="2" customWidth="1" collapsed="1"/>
    <col min="20" max="20" width="18.7109375" style="2" customWidth="1"/>
    <col min="21" max="21" width="18.7109375" style="78" customWidth="1"/>
    <col min="22" max="22" width="18.7109375" style="2" hidden="1" customWidth="1"/>
    <col min="23" max="23" width="18.7109375" style="79" hidden="1" customWidth="1"/>
    <col min="24" max="27" width="0" style="79" hidden="1" customWidth="1"/>
    <col min="28" max="28" width="9.140625" style="79" customWidth="1" collapsed="1"/>
    <col min="29" max="16384" width="9.140625" style="79" customWidth="1"/>
  </cols>
  <sheetData>
    <row r="1" spans="1:23" ht="12.75" hidden="1">
      <c r="A1" s="2" t="s">
        <v>408</v>
      </c>
      <c r="B1" s="34" t="s">
        <v>303</v>
      </c>
      <c r="C1" s="2" t="s">
        <v>304</v>
      </c>
      <c r="D1" s="34" t="s">
        <v>409</v>
      </c>
      <c r="E1" s="2" t="s">
        <v>410</v>
      </c>
      <c r="F1" s="2" t="s">
        <v>411</v>
      </c>
      <c r="G1" s="2" t="s">
        <v>305</v>
      </c>
      <c r="H1" s="2" t="s">
        <v>412</v>
      </c>
      <c r="I1" s="2" t="s">
        <v>413</v>
      </c>
      <c r="J1" s="2" t="s">
        <v>414</v>
      </c>
      <c r="K1" s="2" t="s">
        <v>305</v>
      </c>
      <c r="L1" s="2" t="s">
        <v>415</v>
      </c>
      <c r="M1" s="2" t="s">
        <v>416</v>
      </c>
      <c r="N1" s="2" t="s">
        <v>305</v>
      </c>
      <c r="O1" s="2" t="s">
        <v>417</v>
      </c>
      <c r="P1" s="2" t="s">
        <v>418</v>
      </c>
      <c r="Q1" s="2" t="s">
        <v>419</v>
      </c>
      <c r="R1" s="2" t="s">
        <v>420</v>
      </c>
      <c r="S1" s="2" t="s">
        <v>305</v>
      </c>
      <c r="T1" s="2" t="s">
        <v>421</v>
      </c>
      <c r="U1" s="78" t="s">
        <v>305</v>
      </c>
      <c r="V1" s="2" t="s">
        <v>422</v>
      </c>
      <c r="W1" s="79" t="s">
        <v>305</v>
      </c>
    </row>
    <row r="2" spans="1:23" s="85" customFormat="1" ht="15.75" customHeight="1">
      <c r="A2" s="80"/>
      <c r="B2" s="50" t="s">
        <v>306</v>
      </c>
      <c r="C2" s="81"/>
      <c r="D2" s="81"/>
      <c r="E2" s="82"/>
      <c r="F2" s="82"/>
      <c r="G2" s="82"/>
      <c r="H2" s="82"/>
      <c r="I2" s="82"/>
      <c r="J2" s="82"/>
      <c r="K2" s="82"/>
      <c r="L2" s="82"/>
      <c r="M2" s="82"/>
      <c r="N2" s="82"/>
      <c r="O2" s="82"/>
      <c r="P2" s="82"/>
      <c r="Q2" s="82"/>
      <c r="R2" s="82"/>
      <c r="S2" s="82"/>
      <c r="T2" s="82"/>
      <c r="U2" s="83"/>
      <c r="V2" s="82"/>
      <c r="W2" s="84"/>
    </row>
    <row r="3" spans="1:23" s="89" customFormat="1" ht="15.75" customHeight="1">
      <c r="A3" s="86"/>
      <c r="B3" s="55" t="s">
        <v>423</v>
      </c>
      <c r="C3" s="12"/>
      <c r="D3" s="12"/>
      <c r="E3" s="13"/>
      <c r="F3" s="13"/>
      <c r="G3" s="13"/>
      <c r="H3" s="13"/>
      <c r="I3" s="13"/>
      <c r="J3" s="13"/>
      <c r="K3" s="13"/>
      <c r="L3" s="13"/>
      <c r="M3" s="13"/>
      <c r="N3" s="13"/>
      <c r="O3" s="13"/>
      <c r="P3" s="13"/>
      <c r="Q3" s="13"/>
      <c r="R3" s="13"/>
      <c r="S3" s="13"/>
      <c r="T3" s="13"/>
      <c r="U3" s="87"/>
      <c r="V3" s="13"/>
      <c r="W3" s="88"/>
    </row>
    <row r="4" spans="1:27" ht="15.75" customHeight="1">
      <c r="A4" s="90"/>
      <c r="B4" s="91" t="s">
        <v>219</v>
      </c>
      <c r="C4" s="16"/>
      <c r="D4" s="16"/>
      <c r="E4" s="92"/>
      <c r="F4" s="92"/>
      <c r="G4" s="92"/>
      <c r="H4" s="92"/>
      <c r="I4" s="92"/>
      <c r="J4" s="92"/>
      <c r="K4" s="92"/>
      <c r="L4" s="92"/>
      <c r="M4" s="92"/>
      <c r="N4" s="92"/>
      <c r="O4" s="92"/>
      <c r="P4" s="92"/>
      <c r="Q4" s="92"/>
      <c r="R4" s="92"/>
      <c r="S4" s="92"/>
      <c r="T4" s="92"/>
      <c r="U4" s="93"/>
      <c r="V4" s="92"/>
      <c r="W4" s="94"/>
      <c r="X4" s="2" t="s">
        <v>424</v>
      </c>
      <c r="AA4" s="79" t="s">
        <v>425</v>
      </c>
    </row>
    <row r="5" spans="1:24" ht="12.75" customHeight="1">
      <c r="A5" s="90"/>
      <c r="B5" s="95"/>
      <c r="C5" s="96"/>
      <c r="D5" s="96"/>
      <c r="E5" s="97"/>
      <c r="F5" s="97"/>
      <c r="G5" s="97"/>
      <c r="H5" s="97"/>
      <c r="I5" s="97"/>
      <c r="J5" s="97"/>
      <c r="K5" s="97"/>
      <c r="L5" s="97"/>
      <c r="M5" s="97"/>
      <c r="N5" s="97"/>
      <c r="O5" s="97"/>
      <c r="P5" s="97"/>
      <c r="Q5" s="97"/>
      <c r="R5" s="97"/>
      <c r="S5" s="97"/>
      <c r="T5" s="97"/>
      <c r="U5" s="98"/>
      <c r="V5" s="97"/>
      <c r="W5" s="99"/>
      <c r="X5" s="2"/>
    </row>
    <row r="6" spans="1:23" ht="12.75">
      <c r="A6" s="22"/>
      <c r="B6" s="100"/>
      <c r="C6" s="101"/>
      <c r="D6" s="102"/>
      <c r="E6" s="27"/>
      <c r="F6" s="27"/>
      <c r="G6" s="100"/>
      <c r="H6" s="102"/>
      <c r="I6" s="103"/>
      <c r="J6" s="103"/>
      <c r="K6" s="104"/>
      <c r="L6" s="103" t="s">
        <v>352</v>
      </c>
      <c r="M6" s="103" t="s">
        <v>426</v>
      </c>
      <c r="N6" s="104"/>
      <c r="O6" s="105" t="s">
        <v>427</v>
      </c>
      <c r="P6" s="106"/>
      <c r="Q6" s="106"/>
      <c r="R6" s="106"/>
      <c r="S6" s="107"/>
      <c r="T6" s="108"/>
      <c r="U6" s="104" t="s">
        <v>428</v>
      </c>
      <c r="V6" s="108"/>
      <c r="W6" s="104" t="s">
        <v>428</v>
      </c>
    </row>
    <row r="7" spans="1:23" ht="12.75">
      <c r="A7" s="22"/>
      <c r="B7" s="109"/>
      <c r="C7" s="29"/>
      <c r="D7" s="110"/>
      <c r="E7" s="27"/>
      <c r="F7" s="27"/>
      <c r="G7" s="109"/>
      <c r="H7" s="110"/>
      <c r="I7" s="103" t="s">
        <v>352</v>
      </c>
      <c r="J7" s="103" t="s">
        <v>426</v>
      </c>
      <c r="K7" s="111"/>
      <c r="L7" s="103" t="s">
        <v>429</v>
      </c>
      <c r="M7" s="103" t="s">
        <v>429</v>
      </c>
      <c r="N7" s="111" t="s">
        <v>429</v>
      </c>
      <c r="O7" s="103" t="s">
        <v>352</v>
      </c>
      <c r="P7" s="103" t="s">
        <v>430</v>
      </c>
      <c r="Q7" s="112"/>
      <c r="R7" s="112"/>
      <c r="S7" s="111"/>
      <c r="T7" s="113"/>
      <c r="U7" s="111" t="s">
        <v>431</v>
      </c>
      <c r="V7" s="113"/>
      <c r="W7" s="111" t="s">
        <v>431</v>
      </c>
    </row>
    <row r="8" spans="1:23" ht="12.75">
      <c r="A8" s="22"/>
      <c r="B8" s="109"/>
      <c r="C8" s="29"/>
      <c r="D8" s="110"/>
      <c r="E8" s="114"/>
      <c r="F8" s="114"/>
      <c r="G8" s="115" t="s">
        <v>432</v>
      </c>
      <c r="H8" s="115"/>
      <c r="I8" s="103" t="s">
        <v>433</v>
      </c>
      <c r="J8" s="103" t="s">
        <v>433</v>
      </c>
      <c r="K8" s="111" t="s">
        <v>433</v>
      </c>
      <c r="L8" s="103" t="s">
        <v>434</v>
      </c>
      <c r="M8" s="103" t="s">
        <v>434</v>
      </c>
      <c r="N8" s="111" t="s">
        <v>434</v>
      </c>
      <c r="O8" s="103" t="s">
        <v>435</v>
      </c>
      <c r="P8" s="103" t="s">
        <v>435</v>
      </c>
      <c r="Q8" s="103" t="s">
        <v>436</v>
      </c>
      <c r="R8" s="103" t="s">
        <v>437</v>
      </c>
      <c r="S8" s="111" t="s">
        <v>438</v>
      </c>
      <c r="T8" s="113"/>
      <c r="U8" s="111" t="s">
        <v>439</v>
      </c>
      <c r="V8" s="111" t="s">
        <v>440</v>
      </c>
      <c r="W8" s="111" t="s">
        <v>441</v>
      </c>
    </row>
    <row r="9" spans="1:23" ht="12.75">
      <c r="A9" s="22"/>
      <c r="B9" s="116"/>
      <c r="C9" s="117"/>
      <c r="D9" s="118"/>
      <c r="E9" s="103" t="s">
        <v>352</v>
      </c>
      <c r="F9" s="103" t="s">
        <v>442</v>
      </c>
      <c r="G9" s="103" t="s">
        <v>352</v>
      </c>
      <c r="H9" s="103" t="s">
        <v>426</v>
      </c>
      <c r="I9" s="103" t="s">
        <v>431</v>
      </c>
      <c r="J9" s="103" t="s">
        <v>431</v>
      </c>
      <c r="K9" s="119" t="s">
        <v>431</v>
      </c>
      <c r="L9" s="103" t="s">
        <v>431</v>
      </c>
      <c r="M9" s="103" t="s">
        <v>431</v>
      </c>
      <c r="N9" s="119" t="s">
        <v>431</v>
      </c>
      <c r="O9" s="103" t="s">
        <v>443</v>
      </c>
      <c r="P9" s="103" t="s">
        <v>443</v>
      </c>
      <c r="Q9" s="103" t="s">
        <v>440</v>
      </c>
      <c r="R9" s="103" t="s">
        <v>444</v>
      </c>
      <c r="S9" s="119" t="s">
        <v>431</v>
      </c>
      <c r="T9" s="119" t="s">
        <v>445</v>
      </c>
      <c r="U9" s="119" t="s">
        <v>440</v>
      </c>
      <c r="V9" s="119" t="s">
        <v>431</v>
      </c>
      <c r="W9" s="119" t="s">
        <v>440</v>
      </c>
    </row>
    <row r="10" spans="1:23" ht="12.75" customHeight="1">
      <c r="A10" s="22"/>
      <c r="B10" s="23"/>
      <c r="C10" s="120"/>
      <c r="D10" s="24"/>
      <c r="E10" s="103"/>
      <c r="F10" s="103"/>
      <c r="G10" s="103"/>
      <c r="H10" s="103"/>
      <c r="I10" s="103"/>
      <c r="J10" s="103"/>
      <c r="K10" s="103"/>
      <c r="L10" s="103"/>
      <c r="M10" s="103"/>
      <c r="N10" s="103"/>
      <c r="O10" s="103"/>
      <c r="P10" s="103"/>
      <c r="Q10" s="103"/>
      <c r="R10" s="103"/>
      <c r="S10" s="103"/>
      <c r="T10" s="103"/>
      <c r="U10" s="103"/>
      <c r="V10" s="103"/>
      <c r="W10" s="114"/>
    </row>
    <row r="11" spans="1:23" ht="12.75" customHeight="1">
      <c r="A11" s="29"/>
      <c r="B11" s="23" t="s">
        <v>310</v>
      </c>
      <c r="C11" s="120"/>
      <c r="D11" s="24"/>
      <c r="E11" s="27"/>
      <c r="F11" s="27"/>
      <c r="G11" s="27"/>
      <c r="H11" s="27"/>
      <c r="I11" s="27"/>
      <c r="J11" s="27"/>
      <c r="K11" s="27"/>
      <c r="L11" s="27"/>
      <c r="M11" s="27"/>
      <c r="N11" s="27"/>
      <c r="O11" s="27"/>
      <c r="P11" s="27"/>
      <c r="Q11" s="27"/>
      <c r="R11" s="27"/>
      <c r="S11" s="27"/>
      <c r="T11" s="27"/>
      <c r="U11" s="103"/>
      <c r="V11" s="27"/>
      <c r="W11" s="114"/>
    </row>
    <row r="12" spans="1:23" ht="12.75" customHeight="1">
      <c r="A12" s="34"/>
      <c r="B12" s="30"/>
      <c r="C12" s="121"/>
      <c r="D12" s="31"/>
      <c r="E12" s="32"/>
      <c r="F12" s="32"/>
      <c r="G12" s="32"/>
      <c r="H12" s="32"/>
      <c r="I12" s="32"/>
      <c r="J12" s="32"/>
      <c r="K12" s="32"/>
      <c r="L12" s="32"/>
      <c r="M12" s="32"/>
      <c r="N12" s="32"/>
      <c r="O12" s="32"/>
      <c r="P12" s="32"/>
      <c r="Q12" s="32"/>
      <c r="R12" s="32"/>
      <c r="S12" s="32"/>
      <c r="T12" s="32"/>
      <c r="U12" s="122"/>
      <c r="V12" s="32"/>
      <c r="W12" s="114"/>
    </row>
    <row r="13" spans="1:23" ht="12.75" customHeight="1">
      <c r="A13" s="29"/>
      <c r="B13" s="23" t="s">
        <v>311</v>
      </c>
      <c r="C13" s="120"/>
      <c r="D13" s="24"/>
      <c r="E13" s="27"/>
      <c r="F13" s="27"/>
      <c r="G13" s="27"/>
      <c r="H13" s="27"/>
      <c r="I13" s="27"/>
      <c r="J13" s="27"/>
      <c r="K13" s="27"/>
      <c r="L13" s="27"/>
      <c r="M13" s="27"/>
      <c r="N13" s="27"/>
      <c r="O13" s="27"/>
      <c r="P13" s="27"/>
      <c r="Q13" s="27"/>
      <c r="R13" s="27"/>
      <c r="S13" s="27"/>
      <c r="T13" s="27"/>
      <c r="U13" s="103"/>
      <c r="V13" s="27"/>
      <c r="W13" s="114"/>
    </row>
    <row r="14" spans="1:23" ht="12.75" customHeight="1">
      <c r="A14" s="121" t="s">
        <v>446</v>
      </c>
      <c r="B14" s="30"/>
      <c r="C14" s="121" t="s">
        <v>312</v>
      </c>
      <c r="D14" s="31"/>
      <c r="E14" s="32">
        <v>0</v>
      </c>
      <c r="F14" s="32">
        <v>0</v>
      </c>
      <c r="G14" s="35">
        <f>E14+F14</f>
        <v>0</v>
      </c>
      <c r="H14" s="35">
        <v>0</v>
      </c>
      <c r="I14" s="35">
        <v>0</v>
      </c>
      <c r="J14" s="35">
        <v>0</v>
      </c>
      <c r="K14" s="35">
        <f>I14+J14</f>
        <v>0</v>
      </c>
      <c r="L14" s="35">
        <v>0</v>
      </c>
      <c r="M14" s="35">
        <v>0</v>
      </c>
      <c r="N14" s="35">
        <f aca="true" t="shared" si="0" ref="N14:N38">L14+M14</f>
        <v>0</v>
      </c>
      <c r="O14" s="35">
        <v>0</v>
      </c>
      <c r="P14" s="35">
        <v>0</v>
      </c>
      <c r="Q14" s="35">
        <v>0</v>
      </c>
      <c r="R14" s="35">
        <v>0</v>
      </c>
      <c r="S14" s="35">
        <f>O14+P14+Q14+R14</f>
        <v>0</v>
      </c>
      <c r="T14" s="35">
        <v>0</v>
      </c>
      <c r="U14" s="123">
        <f>G14+H14+K14+N14+S14+T14</f>
        <v>0</v>
      </c>
      <c r="V14" s="32">
        <v>0</v>
      </c>
      <c r="W14" s="124">
        <f>U14+V14</f>
        <v>0</v>
      </c>
    </row>
    <row r="15" spans="1:23" ht="12.75" hidden="1" outlineLevel="1">
      <c r="A15" s="2" t="s">
        <v>447</v>
      </c>
      <c r="C15" s="2" t="s">
        <v>448</v>
      </c>
      <c r="D15" s="34" t="s">
        <v>449</v>
      </c>
      <c r="E15" s="2">
        <v>57501</v>
      </c>
      <c r="F15" s="2">
        <v>0</v>
      </c>
      <c r="G15" s="2">
        <f aca="true" t="shared" si="1" ref="G15:G38">E15+F15</f>
        <v>57501</v>
      </c>
      <c r="H15" s="2">
        <v>0</v>
      </c>
      <c r="I15" s="2">
        <v>0</v>
      </c>
      <c r="J15" s="2">
        <v>0</v>
      </c>
      <c r="K15" s="2">
        <f aca="true" t="shared" si="2" ref="K15:K38">I15+J15</f>
        <v>0</v>
      </c>
      <c r="L15" s="2">
        <v>0</v>
      </c>
      <c r="M15" s="2">
        <v>0</v>
      </c>
      <c r="N15" s="2">
        <f t="shared" si="0"/>
        <v>0</v>
      </c>
      <c r="O15" s="2">
        <v>0</v>
      </c>
      <c r="P15" s="2">
        <v>0</v>
      </c>
      <c r="Q15" s="2">
        <v>0</v>
      </c>
      <c r="R15" s="2">
        <v>0</v>
      </c>
      <c r="S15" s="2">
        <f aca="true" t="shared" si="3" ref="S15:S38">O15+P15+Q15+R15</f>
        <v>0</v>
      </c>
      <c r="T15" s="2">
        <v>0</v>
      </c>
      <c r="U15" s="78">
        <f aca="true" t="shared" si="4" ref="U15:U38">G15+H15+K15+N15+S15+T15</f>
        <v>57501</v>
      </c>
      <c r="V15" s="2">
        <v>0</v>
      </c>
      <c r="W15" s="125">
        <f aca="true" t="shared" si="5" ref="W15:W38">U15+V15</f>
        <v>57501</v>
      </c>
    </row>
    <row r="16" spans="1:23" ht="12.75" hidden="1" outlineLevel="1">
      <c r="A16" s="2" t="s">
        <v>450</v>
      </c>
      <c r="C16" s="2" t="s">
        <v>451</v>
      </c>
      <c r="D16" s="34" t="s">
        <v>452</v>
      </c>
      <c r="E16" s="2">
        <v>33020.09</v>
      </c>
      <c r="F16" s="2">
        <v>0</v>
      </c>
      <c r="G16" s="2">
        <f t="shared" si="1"/>
        <v>33020.09</v>
      </c>
      <c r="H16" s="2">
        <v>0</v>
      </c>
      <c r="I16" s="2">
        <v>0</v>
      </c>
      <c r="J16" s="2">
        <v>0</v>
      </c>
      <c r="K16" s="2">
        <f t="shared" si="2"/>
        <v>0</v>
      </c>
      <c r="L16" s="2">
        <v>0</v>
      </c>
      <c r="M16" s="2">
        <v>0</v>
      </c>
      <c r="N16" s="2">
        <f t="shared" si="0"/>
        <v>0</v>
      </c>
      <c r="O16" s="2">
        <v>0</v>
      </c>
      <c r="P16" s="2">
        <v>0</v>
      </c>
      <c r="Q16" s="2">
        <v>0</v>
      </c>
      <c r="R16" s="2">
        <v>0</v>
      </c>
      <c r="S16" s="2">
        <f t="shared" si="3"/>
        <v>0</v>
      </c>
      <c r="T16" s="2">
        <v>0</v>
      </c>
      <c r="U16" s="78">
        <f t="shared" si="4"/>
        <v>33020.09</v>
      </c>
      <c r="V16" s="2">
        <v>130850.93</v>
      </c>
      <c r="W16" s="125">
        <f t="shared" si="5"/>
        <v>163871.02</v>
      </c>
    </row>
    <row r="17" spans="1:23" ht="12.75" hidden="1" outlineLevel="1">
      <c r="A17" s="2" t="s">
        <v>453</v>
      </c>
      <c r="C17" s="2" t="s">
        <v>454</v>
      </c>
      <c r="D17" s="34" t="s">
        <v>455</v>
      </c>
      <c r="E17" s="2">
        <v>13971187.84</v>
      </c>
      <c r="F17" s="2">
        <v>0</v>
      </c>
      <c r="G17" s="2">
        <f t="shared" si="1"/>
        <v>13971187.84</v>
      </c>
      <c r="H17" s="2">
        <v>0</v>
      </c>
      <c r="I17" s="2">
        <v>0</v>
      </c>
      <c r="J17" s="2">
        <v>140672.19</v>
      </c>
      <c r="K17" s="2">
        <f t="shared" si="2"/>
        <v>140672.19</v>
      </c>
      <c r="L17" s="2">
        <v>0</v>
      </c>
      <c r="M17" s="2">
        <v>-38253.12</v>
      </c>
      <c r="N17" s="2">
        <f t="shared" si="0"/>
        <v>-38253.12</v>
      </c>
      <c r="O17" s="2">
        <v>15287826.12</v>
      </c>
      <c r="P17" s="2">
        <v>0</v>
      </c>
      <c r="Q17" s="2">
        <v>1547914.05</v>
      </c>
      <c r="R17" s="2">
        <v>0</v>
      </c>
      <c r="S17" s="2">
        <f t="shared" si="3"/>
        <v>16835740.169999998</v>
      </c>
      <c r="T17" s="2">
        <v>6619942.82</v>
      </c>
      <c r="U17" s="78">
        <f t="shared" si="4"/>
        <v>37529289.9</v>
      </c>
      <c r="V17" s="2">
        <v>-2156261.48</v>
      </c>
      <c r="W17" s="125">
        <f t="shared" si="5"/>
        <v>35373028.42</v>
      </c>
    </row>
    <row r="18" spans="1:23" ht="12.75" hidden="1" outlineLevel="1">
      <c r="A18" s="2" t="s">
        <v>456</v>
      </c>
      <c r="C18" s="2" t="s">
        <v>457</v>
      </c>
      <c r="D18" s="34" t="s">
        <v>458</v>
      </c>
      <c r="E18" s="2">
        <v>0</v>
      </c>
      <c r="F18" s="2">
        <v>0</v>
      </c>
      <c r="G18" s="2">
        <f t="shared" si="1"/>
        <v>0</v>
      </c>
      <c r="H18" s="2">
        <v>0</v>
      </c>
      <c r="I18" s="2">
        <v>0</v>
      </c>
      <c r="J18" s="2">
        <v>0</v>
      </c>
      <c r="K18" s="2">
        <f t="shared" si="2"/>
        <v>0</v>
      </c>
      <c r="L18" s="2">
        <v>0</v>
      </c>
      <c r="M18" s="2">
        <v>4853523.71</v>
      </c>
      <c r="N18" s="2">
        <f t="shared" si="0"/>
        <v>4853523.71</v>
      </c>
      <c r="O18" s="2">
        <v>0</v>
      </c>
      <c r="P18" s="2">
        <v>0</v>
      </c>
      <c r="Q18" s="2">
        <v>0</v>
      </c>
      <c r="R18" s="2">
        <v>0</v>
      </c>
      <c r="S18" s="2">
        <f t="shared" si="3"/>
        <v>0</v>
      </c>
      <c r="T18" s="2">
        <v>0</v>
      </c>
      <c r="U18" s="78">
        <f t="shared" si="4"/>
        <v>4853523.71</v>
      </c>
      <c r="V18" s="2">
        <v>40984484.14</v>
      </c>
      <c r="W18" s="125">
        <f t="shared" si="5"/>
        <v>45838007.85</v>
      </c>
    </row>
    <row r="19" spans="1:23" ht="12.75" hidden="1" outlineLevel="1">
      <c r="A19" s="2" t="s">
        <v>459</v>
      </c>
      <c r="C19" s="2" t="s">
        <v>460</v>
      </c>
      <c r="D19" s="34" t="s">
        <v>461</v>
      </c>
      <c r="E19" s="2">
        <v>2297743.74</v>
      </c>
      <c r="F19" s="2">
        <v>0</v>
      </c>
      <c r="G19" s="2">
        <f t="shared" si="1"/>
        <v>2297743.74</v>
      </c>
      <c r="H19" s="2">
        <v>0</v>
      </c>
      <c r="I19" s="2">
        <v>0</v>
      </c>
      <c r="J19" s="2">
        <v>0</v>
      </c>
      <c r="K19" s="2">
        <f t="shared" si="2"/>
        <v>0</v>
      </c>
      <c r="L19" s="2">
        <v>0</v>
      </c>
      <c r="M19" s="2">
        <v>0</v>
      </c>
      <c r="N19" s="2">
        <f t="shared" si="0"/>
        <v>0</v>
      </c>
      <c r="O19" s="2">
        <v>0</v>
      </c>
      <c r="P19" s="2">
        <v>0</v>
      </c>
      <c r="Q19" s="2">
        <v>0</v>
      </c>
      <c r="R19" s="2">
        <v>0</v>
      </c>
      <c r="S19" s="2">
        <f t="shared" si="3"/>
        <v>0</v>
      </c>
      <c r="T19" s="2">
        <v>0</v>
      </c>
      <c r="U19" s="78">
        <f t="shared" si="4"/>
        <v>2297743.74</v>
      </c>
      <c r="V19" s="2">
        <v>0</v>
      </c>
      <c r="W19" s="125">
        <f t="shared" si="5"/>
        <v>2297743.74</v>
      </c>
    </row>
    <row r="20" spans="1:23" ht="12.75" hidden="1" outlineLevel="1">
      <c r="A20" s="2" t="s">
        <v>462</v>
      </c>
      <c r="C20" s="2" t="s">
        <v>463</v>
      </c>
      <c r="D20" s="34" t="s">
        <v>464</v>
      </c>
      <c r="E20" s="2">
        <v>0</v>
      </c>
      <c r="F20" s="2">
        <v>0</v>
      </c>
      <c r="G20" s="2">
        <f t="shared" si="1"/>
        <v>0</v>
      </c>
      <c r="H20" s="2">
        <v>0</v>
      </c>
      <c r="I20" s="2">
        <v>0</v>
      </c>
      <c r="J20" s="2">
        <v>0</v>
      </c>
      <c r="K20" s="2">
        <f t="shared" si="2"/>
        <v>0</v>
      </c>
      <c r="L20" s="2">
        <v>0</v>
      </c>
      <c r="M20" s="2">
        <v>5417520.53</v>
      </c>
      <c r="N20" s="2">
        <f t="shared" si="0"/>
        <v>5417520.53</v>
      </c>
      <c r="O20" s="2">
        <v>0</v>
      </c>
      <c r="P20" s="2">
        <v>0</v>
      </c>
      <c r="Q20" s="2">
        <v>0</v>
      </c>
      <c r="R20" s="2">
        <v>0</v>
      </c>
      <c r="S20" s="2">
        <f t="shared" si="3"/>
        <v>0</v>
      </c>
      <c r="T20" s="2">
        <v>0</v>
      </c>
      <c r="U20" s="78">
        <f t="shared" si="4"/>
        <v>5417520.53</v>
      </c>
      <c r="V20" s="2">
        <v>121358160.56</v>
      </c>
      <c r="W20" s="125">
        <f t="shared" si="5"/>
        <v>126775681.09</v>
      </c>
    </row>
    <row r="21" spans="1:23" ht="12.75" hidden="1" outlineLevel="1">
      <c r="A21" s="2" t="s">
        <v>465</v>
      </c>
      <c r="C21" s="2" t="s">
        <v>466</v>
      </c>
      <c r="D21" s="34" t="s">
        <v>467</v>
      </c>
      <c r="E21" s="2">
        <v>-1672103.7600000054</v>
      </c>
      <c r="F21" s="2">
        <v>5914735.49</v>
      </c>
      <c r="G21" s="2">
        <f t="shared" si="1"/>
        <v>4242631.729999995</v>
      </c>
      <c r="H21" s="2">
        <v>2206.2</v>
      </c>
      <c r="I21" s="2">
        <v>-11107.65</v>
      </c>
      <c r="J21" s="2">
        <v>849.4</v>
      </c>
      <c r="K21" s="2">
        <f t="shared" si="2"/>
        <v>-10258.25</v>
      </c>
      <c r="L21" s="2">
        <v>0</v>
      </c>
      <c r="M21" s="2">
        <v>2789.53</v>
      </c>
      <c r="N21" s="2">
        <f t="shared" si="0"/>
        <v>2789.53</v>
      </c>
      <c r="O21" s="2">
        <v>-1114835.14</v>
      </c>
      <c r="P21" s="2">
        <v>0</v>
      </c>
      <c r="Q21" s="2">
        <v>-112878.64</v>
      </c>
      <c r="R21" s="2">
        <v>0</v>
      </c>
      <c r="S21" s="2">
        <f t="shared" si="3"/>
        <v>-1227713.7799999998</v>
      </c>
      <c r="T21" s="2">
        <v>-482746.51</v>
      </c>
      <c r="U21" s="78">
        <f t="shared" si="4"/>
        <v>2526908.9199999953</v>
      </c>
      <c r="V21" s="2">
        <v>157241.2</v>
      </c>
      <c r="W21" s="125">
        <f t="shared" si="5"/>
        <v>2684150.1199999955</v>
      </c>
    </row>
    <row r="22" spans="1:23" ht="12.75" customHeight="1" collapsed="1">
      <c r="A22" s="121" t="s">
        <v>468</v>
      </c>
      <c r="B22" s="30"/>
      <c r="C22" s="121" t="s">
        <v>469</v>
      </c>
      <c r="D22" s="31"/>
      <c r="E22" s="32">
        <v>14687348.909999995</v>
      </c>
      <c r="F22" s="32">
        <v>5914735.49</v>
      </c>
      <c r="G22" s="37">
        <f t="shared" si="1"/>
        <v>20602084.399999995</v>
      </c>
      <c r="H22" s="37">
        <v>2206.2</v>
      </c>
      <c r="I22" s="37">
        <v>-11107.65</v>
      </c>
      <c r="J22" s="37">
        <v>141521.59</v>
      </c>
      <c r="K22" s="37">
        <f t="shared" si="2"/>
        <v>130413.94</v>
      </c>
      <c r="L22" s="37">
        <v>0</v>
      </c>
      <c r="M22" s="37">
        <v>10235580.65</v>
      </c>
      <c r="N22" s="37">
        <f>L22+M22</f>
        <v>10235580.65</v>
      </c>
      <c r="O22" s="37">
        <v>14172990.979999999</v>
      </c>
      <c r="P22" s="37">
        <v>0</v>
      </c>
      <c r="Q22" s="37">
        <v>1435035.41</v>
      </c>
      <c r="R22" s="37">
        <v>0</v>
      </c>
      <c r="S22" s="37">
        <f t="shared" si="3"/>
        <v>15608026.389999999</v>
      </c>
      <c r="T22" s="37">
        <v>6137196.3100000005</v>
      </c>
      <c r="U22" s="126">
        <f t="shared" si="4"/>
        <v>52715507.89</v>
      </c>
      <c r="V22" s="32">
        <v>160474475.35</v>
      </c>
      <c r="W22" s="124">
        <f t="shared" si="5"/>
        <v>213189983.24</v>
      </c>
    </row>
    <row r="23" spans="1:23" ht="12.75" customHeight="1">
      <c r="A23" s="121" t="s">
        <v>470</v>
      </c>
      <c r="B23" s="30"/>
      <c r="C23" s="121" t="s">
        <v>471</v>
      </c>
      <c r="D23" s="31"/>
      <c r="E23" s="32">
        <v>0</v>
      </c>
      <c r="F23" s="32">
        <v>0</v>
      </c>
      <c r="G23" s="37">
        <f t="shared" si="1"/>
        <v>0</v>
      </c>
      <c r="H23" s="37">
        <v>0</v>
      </c>
      <c r="I23" s="37">
        <v>0</v>
      </c>
      <c r="J23" s="37">
        <v>0</v>
      </c>
      <c r="K23" s="37">
        <f t="shared" si="2"/>
        <v>0</v>
      </c>
      <c r="L23" s="37">
        <v>0</v>
      </c>
      <c r="M23" s="37">
        <v>0</v>
      </c>
      <c r="N23" s="37">
        <f t="shared" si="0"/>
        <v>0</v>
      </c>
      <c r="O23" s="37">
        <v>0</v>
      </c>
      <c r="P23" s="37">
        <v>0</v>
      </c>
      <c r="Q23" s="37">
        <v>0</v>
      </c>
      <c r="R23" s="37">
        <v>0</v>
      </c>
      <c r="S23" s="37">
        <f t="shared" si="3"/>
        <v>0</v>
      </c>
      <c r="T23" s="37">
        <v>0</v>
      </c>
      <c r="U23" s="126">
        <f t="shared" si="4"/>
        <v>0</v>
      </c>
      <c r="V23" s="32">
        <v>0</v>
      </c>
      <c r="W23" s="124">
        <f t="shared" si="5"/>
        <v>0</v>
      </c>
    </row>
    <row r="24" spans="1:23" ht="12.75" customHeight="1">
      <c r="A24" s="121" t="s">
        <v>472</v>
      </c>
      <c r="B24" s="30"/>
      <c r="C24" s="121" t="s">
        <v>473</v>
      </c>
      <c r="D24" s="31"/>
      <c r="E24" s="32">
        <v>0</v>
      </c>
      <c r="F24" s="32">
        <v>0</v>
      </c>
      <c r="G24" s="37">
        <f t="shared" si="1"/>
        <v>0</v>
      </c>
      <c r="H24" s="37">
        <v>0</v>
      </c>
      <c r="I24" s="37">
        <v>0</v>
      </c>
      <c r="J24" s="37">
        <v>0</v>
      </c>
      <c r="K24" s="37">
        <f t="shared" si="2"/>
        <v>0</v>
      </c>
      <c r="L24" s="37">
        <v>0</v>
      </c>
      <c r="M24" s="37">
        <v>0</v>
      </c>
      <c r="N24" s="37">
        <f t="shared" si="0"/>
        <v>0</v>
      </c>
      <c r="O24" s="37">
        <v>0</v>
      </c>
      <c r="P24" s="37">
        <v>0</v>
      </c>
      <c r="Q24" s="37">
        <v>0</v>
      </c>
      <c r="R24" s="37">
        <v>0</v>
      </c>
      <c r="S24" s="37">
        <f t="shared" si="3"/>
        <v>0</v>
      </c>
      <c r="T24" s="37">
        <v>0</v>
      </c>
      <c r="U24" s="126">
        <f t="shared" si="4"/>
        <v>0</v>
      </c>
      <c r="V24" s="32">
        <v>0</v>
      </c>
      <c r="W24" s="124">
        <f t="shared" si="5"/>
        <v>0</v>
      </c>
    </row>
    <row r="25" spans="1:23" ht="12.75" customHeight="1">
      <c r="A25" s="121" t="s">
        <v>474</v>
      </c>
      <c r="B25" s="30"/>
      <c r="C25" s="121" t="s">
        <v>475</v>
      </c>
      <c r="D25" s="31"/>
      <c r="E25" s="32">
        <v>0</v>
      </c>
      <c r="F25" s="32">
        <v>0</v>
      </c>
      <c r="G25" s="37">
        <f t="shared" si="1"/>
        <v>0</v>
      </c>
      <c r="H25" s="37">
        <v>0</v>
      </c>
      <c r="I25" s="37">
        <v>0</v>
      </c>
      <c r="J25" s="37">
        <v>0</v>
      </c>
      <c r="K25" s="37">
        <f t="shared" si="2"/>
        <v>0</v>
      </c>
      <c r="L25" s="37">
        <v>0</v>
      </c>
      <c r="M25" s="37">
        <v>0</v>
      </c>
      <c r="N25" s="37">
        <f t="shared" si="0"/>
        <v>0</v>
      </c>
      <c r="O25" s="37">
        <v>0</v>
      </c>
      <c r="P25" s="37">
        <v>0</v>
      </c>
      <c r="Q25" s="37">
        <v>0</v>
      </c>
      <c r="R25" s="37">
        <v>0</v>
      </c>
      <c r="S25" s="37">
        <f t="shared" si="3"/>
        <v>0</v>
      </c>
      <c r="T25" s="37">
        <v>0</v>
      </c>
      <c r="U25" s="126">
        <f t="shared" si="4"/>
        <v>0</v>
      </c>
      <c r="V25" s="32">
        <v>0</v>
      </c>
      <c r="W25" s="124">
        <f t="shared" si="5"/>
        <v>0</v>
      </c>
    </row>
    <row r="26" spans="1:23" ht="12.75" customHeight="1">
      <c r="A26" s="121" t="s">
        <v>476</v>
      </c>
      <c r="B26" s="30"/>
      <c r="C26" s="121" t="s">
        <v>316</v>
      </c>
      <c r="D26" s="31"/>
      <c r="E26" s="32">
        <v>0</v>
      </c>
      <c r="F26" s="32">
        <v>0</v>
      </c>
      <c r="G26" s="37">
        <f t="shared" si="1"/>
        <v>0</v>
      </c>
      <c r="H26" s="37">
        <v>0</v>
      </c>
      <c r="I26" s="37">
        <v>0</v>
      </c>
      <c r="J26" s="37">
        <v>0</v>
      </c>
      <c r="K26" s="37">
        <f t="shared" si="2"/>
        <v>0</v>
      </c>
      <c r="L26" s="37">
        <v>0</v>
      </c>
      <c r="M26" s="37">
        <v>0</v>
      </c>
      <c r="N26" s="37">
        <f t="shared" si="0"/>
        <v>0</v>
      </c>
      <c r="O26" s="37">
        <v>0</v>
      </c>
      <c r="P26" s="37">
        <v>0</v>
      </c>
      <c r="Q26" s="37">
        <v>0</v>
      </c>
      <c r="R26" s="37">
        <v>0</v>
      </c>
      <c r="S26" s="37">
        <f t="shared" si="3"/>
        <v>0</v>
      </c>
      <c r="T26" s="37">
        <v>0</v>
      </c>
      <c r="U26" s="126">
        <f t="shared" si="4"/>
        <v>0</v>
      </c>
      <c r="V26" s="32">
        <v>0</v>
      </c>
      <c r="W26" s="124">
        <f t="shared" si="5"/>
        <v>0</v>
      </c>
    </row>
    <row r="27" spans="1:23" ht="12.75" hidden="1" outlineLevel="1">
      <c r="A27" s="2" t="s">
        <v>477</v>
      </c>
      <c r="C27" s="2" t="s">
        <v>478</v>
      </c>
      <c r="D27" s="34" t="s">
        <v>479</v>
      </c>
      <c r="E27" s="2">
        <v>439453.56</v>
      </c>
      <c r="F27" s="2">
        <v>-21055.14</v>
      </c>
      <c r="G27" s="127">
        <f>E27+F27</f>
        <v>418398.42</v>
      </c>
      <c r="H27" s="127">
        <v>0</v>
      </c>
      <c r="I27" s="127">
        <v>0</v>
      </c>
      <c r="J27" s="127">
        <v>0</v>
      </c>
      <c r="K27" s="127">
        <f>I27+J27</f>
        <v>0</v>
      </c>
      <c r="L27" s="127">
        <v>0</v>
      </c>
      <c r="M27" s="127">
        <v>0</v>
      </c>
      <c r="N27" s="127">
        <f>L27+M27</f>
        <v>0</v>
      </c>
      <c r="O27" s="127">
        <v>0</v>
      </c>
      <c r="P27" s="127">
        <v>0</v>
      </c>
      <c r="Q27" s="127">
        <v>0</v>
      </c>
      <c r="R27" s="127">
        <v>0</v>
      </c>
      <c r="S27" s="127">
        <f>O27+P27+Q27+R27</f>
        <v>0</v>
      </c>
      <c r="T27" s="127">
        <v>19448.2</v>
      </c>
      <c r="U27" s="128">
        <f>G27+H27+K27+N27+S27+T27</f>
        <v>437846.62</v>
      </c>
      <c r="V27" s="2">
        <v>0</v>
      </c>
      <c r="W27" s="125">
        <f>U27+V27</f>
        <v>437846.62</v>
      </c>
    </row>
    <row r="28" spans="1:23" ht="12.75" hidden="1" outlineLevel="1">
      <c r="A28" s="2" t="s">
        <v>480</v>
      </c>
      <c r="C28" s="2" t="s">
        <v>481</v>
      </c>
      <c r="D28" s="34" t="s">
        <v>482</v>
      </c>
      <c r="E28" s="2">
        <v>0</v>
      </c>
      <c r="F28" s="2">
        <v>0</v>
      </c>
      <c r="G28" s="127">
        <f>E28+F28</f>
        <v>0</v>
      </c>
      <c r="H28" s="127">
        <v>0</v>
      </c>
      <c r="I28" s="127">
        <v>0</v>
      </c>
      <c r="J28" s="127">
        <v>0</v>
      </c>
      <c r="K28" s="127">
        <f>I28+J28</f>
        <v>0</v>
      </c>
      <c r="L28" s="127">
        <v>0</v>
      </c>
      <c r="M28" s="127">
        <v>0</v>
      </c>
      <c r="N28" s="127">
        <f>L28+M28</f>
        <v>0</v>
      </c>
      <c r="O28" s="127">
        <v>0</v>
      </c>
      <c r="P28" s="127">
        <v>0</v>
      </c>
      <c r="Q28" s="127">
        <v>0</v>
      </c>
      <c r="R28" s="127">
        <v>0</v>
      </c>
      <c r="S28" s="127">
        <f>O28+P28+Q28+R28</f>
        <v>0</v>
      </c>
      <c r="T28" s="127">
        <v>0</v>
      </c>
      <c r="U28" s="128">
        <f>G28+H28+K28+N28+S28+T28</f>
        <v>0</v>
      </c>
      <c r="V28" s="2">
        <v>113815359.78</v>
      </c>
      <c r="W28" s="125">
        <f>U28+V28</f>
        <v>113815359.78</v>
      </c>
    </row>
    <row r="29" spans="1:23" ht="12.75" customHeight="1" collapsed="1">
      <c r="A29" s="121" t="s">
        <v>483</v>
      </c>
      <c r="B29" s="30"/>
      <c r="C29" s="121" t="s">
        <v>484</v>
      </c>
      <c r="D29" s="31"/>
      <c r="E29" s="32">
        <v>439453.56</v>
      </c>
      <c r="F29" s="32">
        <v>-21055.14</v>
      </c>
      <c r="G29" s="37">
        <f t="shared" si="1"/>
        <v>418398.42</v>
      </c>
      <c r="H29" s="37">
        <v>0</v>
      </c>
      <c r="I29" s="37">
        <v>0</v>
      </c>
      <c r="J29" s="37">
        <v>0</v>
      </c>
      <c r="K29" s="37">
        <f t="shared" si="2"/>
        <v>0</v>
      </c>
      <c r="L29" s="37">
        <v>0</v>
      </c>
      <c r="M29" s="37">
        <v>0</v>
      </c>
      <c r="N29" s="37">
        <f t="shared" si="0"/>
        <v>0</v>
      </c>
      <c r="O29" s="37">
        <v>0</v>
      </c>
      <c r="P29" s="37">
        <v>0</v>
      </c>
      <c r="Q29" s="37">
        <v>0</v>
      </c>
      <c r="R29" s="37">
        <v>0</v>
      </c>
      <c r="S29" s="37">
        <f t="shared" si="3"/>
        <v>0</v>
      </c>
      <c r="T29" s="37">
        <v>19448.2</v>
      </c>
      <c r="U29" s="126">
        <f t="shared" si="4"/>
        <v>437846.62</v>
      </c>
      <c r="V29" s="32">
        <v>113815359.78</v>
      </c>
      <c r="W29" s="124">
        <f t="shared" si="5"/>
        <v>114253206.4</v>
      </c>
    </row>
    <row r="30" spans="1:23" ht="12.75" hidden="1" outlineLevel="1">
      <c r="A30" s="2" t="s">
        <v>485</v>
      </c>
      <c r="C30" s="2" t="s">
        <v>486</v>
      </c>
      <c r="D30" s="34" t="s">
        <v>487</v>
      </c>
      <c r="E30" s="2">
        <v>0</v>
      </c>
      <c r="F30" s="2">
        <v>0</v>
      </c>
      <c r="G30" s="127">
        <f>E30+F30</f>
        <v>0</v>
      </c>
      <c r="H30" s="127">
        <v>0</v>
      </c>
      <c r="I30" s="127">
        <v>0</v>
      </c>
      <c r="J30" s="127">
        <v>0</v>
      </c>
      <c r="K30" s="127">
        <f>I30+J30</f>
        <v>0</v>
      </c>
      <c r="L30" s="127">
        <v>0</v>
      </c>
      <c r="M30" s="127">
        <v>35517328.24</v>
      </c>
      <c r="N30" s="127">
        <f>L30+M30</f>
        <v>35517328.24</v>
      </c>
      <c r="O30" s="127">
        <v>0</v>
      </c>
      <c r="P30" s="127">
        <v>0</v>
      </c>
      <c r="Q30" s="127">
        <v>0</v>
      </c>
      <c r="R30" s="127">
        <v>0</v>
      </c>
      <c r="S30" s="127">
        <f>O30+P30+Q30+R30</f>
        <v>0</v>
      </c>
      <c r="T30" s="127">
        <v>0</v>
      </c>
      <c r="U30" s="128">
        <f>G30+H30+K30+N30+S30+T30</f>
        <v>35517328.24</v>
      </c>
      <c r="V30" s="2">
        <v>0</v>
      </c>
      <c r="W30" s="125">
        <f>U30+V30</f>
        <v>35517328.24</v>
      </c>
    </row>
    <row r="31" spans="1:23" ht="12.75" customHeight="1" collapsed="1">
      <c r="A31" s="121" t="s">
        <v>488</v>
      </c>
      <c r="B31" s="30"/>
      <c r="C31" s="121" t="s">
        <v>317</v>
      </c>
      <c r="D31" s="31"/>
      <c r="E31" s="32">
        <v>0</v>
      </c>
      <c r="F31" s="32">
        <v>0</v>
      </c>
      <c r="G31" s="37">
        <f t="shared" si="1"/>
        <v>0</v>
      </c>
      <c r="H31" s="37">
        <v>0</v>
      </c>
      <c r="I31" s="37">
        <v>0</v>
      </c>
      <c r="J31" s="37">
        <v>0</v>
      </c>
      <c r="K31" s="37">
        <f t="shared" si="2"/>
        <v>0</v>
      </c>
      <c r="L31" s="37">
        <v>0</v>
      </c>
      <c r="M31" s="37">
        <v>35517328.24</v>
      </c>
      <c r="N31" s="37">
        <f t="shared" si="0"/>
        <v>35517328.24</v>
      </c>
      <c r="O31" s="37">
        <v>0</v>
      </c>
      <c r="P31" s="37">
        <v>0</v>
      </c>
      <c r="Q31" s="37">
        <v>0</v>
      </c>
      <c r="R31" s="37">
        <v>0</v>
      </c>
      <c r="S31" s="37">
        <f t="shared" si="3"/>
        <v>0</v>
      </c>
      <c r="T31" s="37">
        <v>0</v>
      </c>
      <c r="U31" s="126">
        <f t="shared" si="4"/>
        <v>35517328.24</v>
      </c>
      <c r="V31" s="32">
        <v>0</v>
      </c>
      <c r="W31" s="124">
        <f t="shared" si="5"/>
        <v>35517328.24</v>
      </c>
    </row>
    <row r="32" spans="1:23" ht="12.75" customHeight="1">
      <c r="A32" s="121" t="s">
        <v>489</v>
      </c>
      <c r="B32" s="30"/>
      <c r="C32" s="121" t="s">
        <v>490</v>
      </c>
      <c r="D32" s="31"/>
      <c r="E32" s="32">
        <v>0</v>
      </c>
      <c r="F32" s="32">
        <v>0</v>
      </c>
      <c r="G32" s="37">
        <f t="shared" si="1"/>
        <v>0</v>
      </c>
      <c r="H32" s="37">
        <v>0</v>
      </c>
      <c r="I32" s="37">
        <v>0</v>
      </c>
      <c r="J32" s="37">
        <v>0</v>
      </c>
      <c r="K32" s="37">
        <f t="shared" si="2"/>
        <v>0</v>
      </c>
      <c r="L32" s="37">
        <v>0</v>
      </c>
      <c r="M32" s="37">
        <v>0</v>
      </c>
      <c r="N32" s="37">
        <f t="shared" si="0"/>
        <v>0</v>
      </c>
      <c r="O32" s="37">
        <v>0</v>
      </c>
      <c r="P32" s="37">
        <v>0</v>
      </c>
      <c r="Q32" s="37">
        <v>0</v>
      </c>
      <c r="R32" s="37">
        <v>0</v>
      </c>
      <c r="S32" s="37">
        <f t="shared" si="3"/>
        <v>0</v>
      </c>
      <c r="T32" s="37">
        <v>0</v>
      </c>
      <c r="U32" s="126">
        <f t="shared" si="4"/>
        <v>0</v>
      </c>
      <c r="V32" s="32">
        <v>0</v>
      </c>
      <c r="W32" s="124">
        <f t="shared" si="5"/>
        <v>0</v>
      </c>
    </row>
    <row r="33" spans="1:23" ht="12.75" customHeight="1">
      <c r="A33" s="121" t="s">
        <v>491</v>
      </c>
      <c r="B33" s="30"/>
      <c r="C33" s="121" t="s">
        <v>319</v>
      </c>
      <c r="D33" s="31"/>
      <c r="E33" s="32">
        <v>0</v>
      </c>
      <c r="F33" s="32">
        <v>0</v>
      </c>
      <c r="G33" s="37">
        <f t="shared" si="1"/>
        <v>0</v>
      </c>
      <c r="H33" s="37">
        <v>0</v>
      </c>
      <c r="I33" s="37">
        <v>0</v>
      </c>
      <c r="J33" s="37">
        <v>0</v>
      </c>
      <c r="K33" s="37">
        <f t="shared" si="2"/>
        <v>0</v>
      </c>
      <c r="L33" s="37">
        <v>0</v>
      </c>
      <c r="M33" s="37">
        <v>0</v>
      </c>
      <c r="N33" s="37">
        <f t="shared" si="0"/>
        <v>0</v>
      </c>
      <c r="O33" s="37">
        <v>0</v>
      </c>
      <c r="P33" s="37">
        <v>0</v>
      </c>
      <c r="Q33" s="37">
        <v>0</v>
      </c>
      <c r="R33" s="37">
        <v>0</v>
      </c>
      <c r="S33" s="37">
        <f t="shared" si="3"/>
        <v>0</v>
      </c>
      <c r="T33" s="37">
        <v>0</v>
      </c>
      <c r="U33" s="126">
        <f t="shared" si="4"/>
        <v>0</v>
      </c>
      <c r="V33" s="32">
        <v>0</v>
      </c>
      <c r="W33" s="124">
        <f t="shared" si="5"/>
        <v>0</v>
      </c>
    </row>
    <row r="34" spans="1:23" ht="12.75" hidden="1" outlineLevel="1">
      <c r="A34" s="2" t="s">
        <v>492</v>
      </c>
      <c r="C34" s="2" t="s">
        <v>493</v>
      </c>
      <c r="D34" s="34" t="s">
        <v>494</v>
      </c>
      <c r="E34" s="2">
        <v>26411.12</v>
      </c>
      <c r="F34" s="2">
        <v>200</v>
      </c>
      <c r="G34" s="127">
        <f>E34+F34</f>
        <v>26611.12</v>
      </c>
      <c r="H34" s="127">
        <v>0</v>
      </c>
      <c r="I34" s="127">
        <v>0</v>
      </c>
      <c r="J34" s="127">
        <v>0</v>
      </c>
      <c r="K34" s="127">
        <f>I34+J34</f>
        <v>0</v>
      </c>
      <c r="L34" s="127">
        <v>0</v>
      </c>
      <c r="M34" s="127">
        <v>0</v>
      </c>
      <c r="N34" s="127">
        <f>L34+M34</f>
        <v>0</v>
      </c>
      <c r="O34" s="127">
        <v>0</v>
      </c>
      <c r="P34" s="127">
        <v>0</v>
      </c>
      <c r="Q34" s="127">
        <v>0</v>
      </c>
      <c r="R34" s="127">
        <v>0</v>
      </c>
      <c r="S34" s="127">
        <f>O34+P34+Q34+R34</f>
        <v>0</v>
      </c>
      <c r="T34" s="127">
        <v>0</v>
      </c>
      <c r="U34" s="128">
        <f>G34+H34+K34+N34+S34+T34</f>
        <v>26611.12</v>
      </c>
      <c r="V34" s="2">
        <v>0</v>
      </c>
      <c r="W34" s="125">
        <f>U34+V34</f>
        <v>26611.12</v>
      </c>
    </row>
    <row r="35" spans="1:23" ht="12.75" customHeight="1" collapsed="1">
      <c r="A35" s="121" t="s">
        <v>495</v>
      </c>
      <c r="B35" s="30"/>
      <c r="C35" s="121" t="s">
        <v>496</v>
      </c>
      <c r="D35" s="31"/>
      <c r="E35" s="32">
        <v>26411.12</v>
      </c>
      <c r="F35" s="32">
        <v>200</v>
      </c>
      <c r="G35" s="37">
        <f t="shared" si="1"/>
        <v>26611.12</v>
      </c>
      <c r="H35" s="37">
        <v>0</v>
      </c>
      <c r="I35" s="37">
        <v>0</v>
      </c>
      <c r="J35" s="37">
        <v>0</v>
      </c>
      <c r="K35" s="37">
        <f t="shared" si="2"/>
        <v>0</v>
      </c>
      <c r="L35" s="37">
        <v>0</v>
      </c>
      <c r="M35" s="37">
        <v>0</v>
      </c>
      <c r="N35" s="37">
        <f t="shared" si="0"/>
        <v>0</v>
      </c>
      <c r="O35" s="37">
        <v>0</v>
      </c>
      <c r="P35" s="37">
        <v>0</v>
      </c>
      <c r="Q35" s="37">
        <v>0</v>
      </c>
      <c r="R35" s="37">
        <v>0</v>
      </c>
      <c r="S35" s="37">
        <f t="shared" si="3"/>
        <v>0</v>
      </c>
      <c r="T35" s="37">
        <v>0</v>
      </c>
      <c r="U35" s="126">
        <f t="shared" si="4"/>
        <v>26611.12</v>
      </c>
      <c r="V35" s="32">
        <v>0</v>
      </c>
      <c r="W35" s="124">
        <f t="shared" si="5"/>
        <v>26611.12</v>
      </c>
    </row>
    <row r="36" spans="1:23" ht="12.75" customHeight="1">
      <c r="A36" s="121" t="s">
        <v>497</v>
      </c>
      <c r="B36" s="30"/>
      <c r="C36" s="121" t="s">
        <v>318</v>
      </c>
      <c r="D36" s="31"/>
      <c r="E36" s="32">
        <v>0</v>
      </c>
      <c r="F36" s="32">
        <v>0</v>
      </c>
      <c r="G36" s="37">
        <f t="shared" si="1"/>
        <v>0</v>
      </c>
      <c r="H36" s="37">
        <v>0</v>
      </c>
      <c r="I36" s="37">
        <v>0</v>
      </c>
      <c r="J36" s="37">
        <v>0</v>
      </c>
      <c r="K36" s="37">
        <f t="shared" si="2"/>
        <v>0</v>
      </c>
      <c r="L36" s="37">
        <v>0</v>
      </c>
      <c r="M36" s="37">
        <v>0</v>
      </c>
      <c r="N36" s="37">
        <f t="shared" si="0"/>
        <v>0</v>
      </c>
      <c r="O36" s="37">
        <v>0</v>
      </c>
      <c r="P36" s="37">
        <v>0</v>
      </c>
      <c r="Q36" s="37">
        <v>0</v>
      </c>
      <c r="R36" s="37">
        <v>0</v>
      </c>
      <c r="S36" s="37">
        <f t="shared" si="3"/>
        <v>0</v>
      </c>
      <c r="T36" s="37">
        <v>0</v>
      </c>
      <c r="U36" s="126">
        <f t="shared" si="4"/>
        <v>0</v>
      </c>
      <c r="V36" s="32">
        <v>0</v>
      </c>
      <c r="W36" s="124">
        <f t="shared" si="5"/>
        <v>0</v>
      </c>
    </row>
    <row r="37" spans="1:23" ht="12.75" hidden="1" outlineLevel="1">
      <c r="A37" s="2" t="s">
        <v>498</v>
      </c>
      <c r="C37" s="2" t="s">
        <v>499</v>
      </c>
      <c r="D37" s="34" t="s">
        <v>500</v>
      </c>
      <c r="E37" s="2">
        <v>0</v>
      </c>
      <c r="F37" s="2">
        <v>0</v>
      </c>
      <c r="G37" s="127">
        <f>E37+F37</f>
        <v>0</v>
      </c>
      <c r="H37" s="127">
        <v>0</v>
      </c>
      <c r="I37" s="127">
        <v>0</v>
      </c>
      <c r="J37" s="127">
        <v>0</v>
      </c>
      <c r="K37" s="127">
        <f>I37+J37</f>
        <v>0</v>
      </c>
      <c r="L37" s="127">
        <v>55000000</v>
      </c>
      <c r="M37" s="127">
        <v>0</v>
      </c>
      <c r="N37" s="127">
        <f>L37+M37</f>
        <v>55000000</v>
      </c>
      <c r="O37" s="127">
        <v>0</v>
      </c>
      <c r="P37" s="127">
        <v>0</v>
      </c>
      <c r="Q37" s="127">
        <v>0</v>
      </c>
      <c r="R37" s="127">
        <v>0</v>
      </c>
      <c r="S37" s="127">
        <f>O37+P37+Q37+R37</f>
        <v>0</v>
      </c>
      <c r="T37" s="127">
        <v>0</v>
      </c>
      <c r="U37" s="128">
        <f>G37+H37+K37+N37+S37+T37</f>
        <v>55000000</v>
      </c>
      <c r="V37" s="2">
        <v>0</v>
      </c>
      <c r="W37" s="125">
        <f>U37+V37</f>
        <v>55000000</v>
      </c>
    </row>
    <row r="38" spans="1:23" ht="12.75" customHeight="1" collapsed="1">
      <c r="A38" s="121" t="s">
        <v>501</v>
      </c>
      <c r="B38" s="30"/>
      <c r="C38" s="121" t="s">
        <v>502</v>
      </c>
      <c r="D38" s="31"/>
      <c r="E38" s="32">
        <v>0</v>
      </c>
      <c r="F38" s="32">
        <v>0</v>
      </c>
      <c r="G38" s="37">
        <f t="shared" si="1"/>
        <v>0</v>
      </c>
      <c r="H38" s="37">
        <v>0</v>
      </c>
      <c r="I38" s="37">
        <v>0</v>
      </c>
      <c r="J38" s="37">
        <v>0</v>
      </c>
      <c r="K38" s="37">
        <f t="shared" si="2"/>
        <v>0</v>
      </c>
      <c r="L38" s="37">
        <v>55000000</v>
      </c>
      <c r="M38" s="37">
        <v>0</v>
      </c>
      <c r="N38" s="37">
        <f t="shared" si="0"/>
        <v>55000000</v>
      </c>
      <c r="O38" s="37">
        <v>0</v>
      </c>
      <c r="P38" s="37">
        <v>0</v>
      </c>
      <c r="Q38" s="37">
        <v>0</v>
      </c>
      <c r="R38" s="37">
        <v>0</v>
      </c>
      <c r="S38" s="37">
        <f t="shared" si="3"/>
        <v>0</v>
      </c>
      <c r="T38" s="37">
        <v>0</v>
      </c>
      <c r="U38" s="126">
        <f t="shared" si="4"/>
        <v>55000000</v>
      </c>
      <c r="V38" s="32">
        <v>0</v>
      </c>
      <c r="W38" s="124">
        <f t="shared" si="5"/>
        <v>55000000</v>
      </c>
    </row>
    <row r="39" spans="1:23" ht="12.75" customHeight="1">
      <c r="A39" s="34"/>
      <c r="B39" s="30"/>
      <c r="C39" s="121"/>
      <c r="D39" s="31"/>
      <c r="E39" s="32"/>
      <c r="F39" s="32"/>
      <c r="G39" s="37"/>
      <c r="H39" s="37"/>
      <c r="I39" s="37"/>
      <c r="J39" s="37"/>
      <c r="K39" s="37"/>
      <c r="L39" s="37"/>
      <c r="M39" s="37"/>
      <c r="N39" s="37"/>
      <c r="O39" s="37"/>
      <c r="P39" s="37"/>
      <c r="Q39" s="37"/>
      <c r="R39" s="37"/>
      <c r="S39" s="37"/>
      <c r="T39" s="37"/>
      <c r="U39" s="126"/>
      <c r="V39" s="32"/>
      <c r="W39" s="114"/>
    </row>
    <row r="40" spans="1:28" s="129" customFormat="1" ht="12.75" customHeight="1">
      <c r="A40" s="29"/>
      <c r="B40" s="23" t="s">
        <v>503</v>
      </c>
      <c r="C40" s="120"/>
      <c r="D40" s="24"/>
      <c r="E40" s="27">
        <f aca="true" t="shared" si="6" ref="E40:W40">+E14+E23+E24+E25+E26+E29+E33+E35+E36+E22+E38+E32+E31</f>
        <v>15153213.589999994</v>
      </c>
      <c r="F40" s="27">
        <f t="shared" si="6"/>
        <v>5893880.350000001</v>
      </c>
      <c r="G40" s="40">
        <f t="shared" si="6"/>
        <v>21047093.939999994</v>
      </c>
      <c r="H40" s="40">
        <f t="shared" si="6"/>
        <v>2206.2</v>
      </c>
      <c r="I40" s="40">
        <f t="shared" si="6"/>
        <v>-11107.65</v>
      </c>
      <c r="J40" s="40">
        <f t="shared" si="6"/>
        <v>141521.59</v>
      </c>
      <c r="K40" s="40">
        <f t="shared" si="6"/>
        <v>130413.94</v>
      </c>
      <c r="L40" s="40">
        <f t="shared" si="6"/>
        <v>55000000</v>
      </c>
      <c r="M40" s="40">
        <f t="shared" si="6"/>
        <v>45752908.89</v>
      </c>
      <c r="N40" s="40">
        <f t="shared" si="6"/>
        <v>100752908.89</v>
      </c>
      <c r="O40" s="40">
        <f t="shared" si="6"/>
        <v>14172990.979999999</v>
      </c>
      <c r="P40" s="40">
        <f t="shared" si="6"/>
        <v>0</v>
      </c>
      <c r="Q40" s="40">
        <f t="shared" si="6"/>
        <v>1435035.41</v>
      </c>
      <c r="R40" s="40">
        <f t="shared" si="6"/>
        <v>0</v>
      </c>
      <c r="S40" s="40">
        <f t="shared" si="6"/>
        <v>15608026.389999999</v>
      </c>
      <c r="T40" s="40">
        <f t="shared" si="6"/>
        <v>6156644.510000001</v>
      </c>
      <c r="U40" s="40">
        <f t="shared" si="6"/>
        <v>143697293.87</v>
      </c>
      <c r="V40" s="27">
        <f t="shared" si="6"/>
        <v>274289835.13</v>
      </c>
      <c r="W40" s="27">
        <f t="shared" si="6"/>
        <v>417987129</v>
      </c>
      <c r="AB40" s="109"/>
    </row>
    <row r="41" spans="1:23" ht="12.75" customHeight="1">
      <c r="A41" s="34"/>
      <c r="B41" s="30"/>
      <c r="C41" s="121"/>
      <c r="D41" s="31"/>
      <c r="E41" s="32"/>
      <c r="F41" s="32"/>
      <c r="G41" s="37"/>
      <c r="H41" s="37"/>
      <c r="I41" s="37"/>
      <c r="J41" s="37"/>
      <c r="K41" s="37"/>
      <c r="L41" s="37"/>
      <c r="M41" s="37"/>
      <c r="N41" s="37"/>
      <c r="O41" s="37"/>
      <c r="P41" s="37"/>
      <c r="Q41" s="37"/>
      <c r="R41" s="37"/>
      <c r="S41" s="37"/>
      <c r="T41" s="37"/>
      <c r="U41" s="126"/>
      <c r="V41" s="32"/>
      <c r="W41" s="114"/>
    </row>
    <row r="42" spans="1:23" ht="12.75" customHeight="1">
      <c r="A42" s="29"/>
      <c r="B42" s="23" t="s">
        <v>323</v>
      </c>
      <c r="C42" s="120"/>
      <c r="D42" s="24"/>
      <c r="E42" s="27"/>
      <c r="F42" s="27"/>
      <c r="G42" s="40"/>
      <c r="H42" s="40"/>
      <c r="I42" s="40"/>
      <c r="J42" s="40"/>
      <c r="K42" s="40"/>
      <c r="L42" s="40"/>
      <c r="M42" s="40"/>
      <c r="N42" s="40"/>
      <c r="O42" s="40"/>
      <c r="P42" s="40"/>
      <c r="Q42" s="40"/>
      <c r="R42" s="40"/>
      <c r="S42" s="40"/>
      <c r="T42" s="40"/>
      <c r="U42" s="130"/>
      <c r="V42" s="27"/>
      <c r="W42" s="114"/>
    </row>
    <row r="43" spans="1:23" ht="12.75" customHeight="1">
      <c r="A43" s="34" t="s">
        <v>504</v>
      </c>
      <c r="B43" s="30"/>
      <c r="C43" s="121" t="s">
        <v>505</v>
      </c>
      <c r="D43" s="31"/>
      <c r="E43" s="32">
        <v>0</v>
      </c>
      <c r="F43" s="32">
        <v>0</v>
      </c>
      <c r="G43" s="37">
        <f>E43+F43</f>
        <v>0</v>
      </c>
      <c r="H43" s="37">
        <v>0</v>
      </c>
      <c r="I43" s="37">
        <v>0</v>
      </c>
      <c r="J43" s="37">
        <v>0</v>
      </c>
      <c r="K43" s="37">
        <f>I43+J43</f>
        <v>0</v>
      </c>
      <c r="L43" s="37">
        <v>0</v>
      </c>
      <c r="M43" s="37">
        <v>0</v>
      </c>
      <c r="N43" s="37">
        <f>L43+M43</f>
        <v>0</v>
      </c>
      <c r="O43" s="37">
        <v>0</v>
      </c>
      <c r="P43" s="37">
        <v>0</v>
      </c>
      <c r="Q43" s="37">
        <v>0</v>
      </c>
      <c r="R43" s="37">
        <v>0</v>
      </c>
      <c r="S43" s="37">
        <f>O43+P43+Q43+R43</f>
        <v>0</v>
      </c>
      <c r="T43" s="37">
        <v>0</v>
      </c>
      <c r="U43" s="126">
        <f>G43+H43+K43+N43+S43+T43</f>
        <v>0</v>
      </c>
      <c r="V43" s="32">
        <v>0</v>
      </c>
      <c r="W43" s="124">
        <f>U43+V43</f>
        <v>0</v>
      </c>
    </row>
    <row r="44" spans="1:23" ht="12.75" customHeight="1">
      <c r="A44" s="121" t="s">
        <v>506</v>
      </c>
      <c r="B44" s="30"/>
      <c r="C44" s="121" t="s">
        <v>324</v>
      </c>
      <c r="D44" s="31"/>
      <c r="E44" s="32">
        <v>0</v>
      </c>
      <c r="F44" s="32">
        <v>0</v>
      </c>
      <c r="G44" s="37">
        <f>E44+F44</f>
        <v>0</v>
      </c>
      <c r="H44" s="37">
        <v>0</v>
      </c>
      <c r="I44" s="37">
        <v>0</v>
      </c>
      <c r="J44" s="37">
        <v>0</v>
      </c>
      <c r="K44" s="37">
        <f>I44+J44</f>
        <v>0</v>
      </c>
      <c r="L44" s="37">
        <v>0</v>
      </c>
      <c r="M44" s="37">
        <v>0</v>
      </c>
      <c r="N44" s="37">
        <f>L44+M44</f>
        <v>0</v>
      </c>
      <c r="O44" s="37">
        <v>0</v>
      </c>
      <c r="P44" s="37">
        <v>0</v>
      </c>
      <c r="Q44" s="37">
        <v>0</v>
      </c>
      <c r="R44" s="37">
        <v>0</v>
      </c>
      <c r="S44" s="37">
        <f>O44+P44+Q44+R44</f>
        <v>0</v>
      </c>
      <c r="T44" s="37">
        <v>0</v>
      </c>
      <c r="U44" s="126">
        <f>G44+H44+K44+N44+S44+T44</f>
        <v>0</v>
      </c>
      <c r="V44" s="32">
        <v>0</v>
      </c>
      <c r="W44" s="124">
        <f>U44+V44</f>
        <v>0</v>
      </c>
    </row>
    <row r="45" spans="1:23" ht="12.75" customHeight="1">
      <c r="A45" s="121" t="s">
        <v>507</v>
      </c>
      <c r="B45" s="30"/>
      <c r="C45" s="121" t="s">
        <v>325</v>
      </c>
      <c r="D45" s="31"/>
      <c r="E45" s="32">
        <v>0</v>
      </c>
      <c r="F45" s="32">
        <v>0</v>
      </c>
      <c r="G45" s="37">
        <f>E45+F45</f>
        <v>0</v>
      </c>
      <c r="H45" s="37">
        <v>0</v>
      </c>
      <c r="I45" s="37">
        <v>0</v>
      </c>
      <c r="J45" s="37">
        <v>0</v>
      </c>
      <c r="K45" s="37">
        <f>I45+J45</f>
        <v>0</v>
      </c>
      <c r="L45" s="37">
        <v>0</v>
      </c>
      <c r="M45" s="37">
        <v>0</v>
      </c>
      <c r="N45" s="37">
        <f>L45+M45</f>
        <v>0</v>
      </c>
      <c r="O45" s="37">
        <v>0</v>
      </c>
      <c r="P45" s="37">
        <v>0</v>
      </c>
      <c r="Q45" s="37">
        <v>0</v>
      </c>
      <c r="R45" s="37">
        <v>0</v>
      </c>
      <c r="S45" s="37">
        <f>O45+P45+Q45+R45</f>
        <v>0</v>
      </c>
      <c r="T45" s="37">
        <v>0</v>
      </c>
      <c r="U45" s="126">
        <f>G45+H45+K45+N45+S45+T45</f>
        <v>0</v>
      </c>
      <c r="V45" s="32">
        <v>0</v>
      </c>
      <c r="W45" s="124">
        <f>U45+V45</f>
        <v>0</v>
      </c>
    </row>
    <row r="46" spans="1:23" ht="12.75" hidden="1" outlineLevel="1">
      <c r="A46" s="2" t="s">
        <v>508</v>
      </c>
      <c r="C46" s="2" t="s">
        <v>509</v>
      </c>
      <c r="D46" s="34" t="s">
        <v>510</v>
      </c>
      <c r="E46" s="2">
        <v>0</v>
      </c>
      <c r="F46" s="2">
        <v>0</v>
      </c>
      <c r="G46" s="127">
        <f>E46+F46</f>
        <v>0</v>
      </c>
      <c r="H46" s="127">
        <v>0</v>
      </c>
      <c r="I46" s="127">
        <v>0</v>
      </c>
      <c r="J46" s="127">
        <v>0</v>
      </c>
      <c r="K46" s="127">
        <f>I46+J46</f>
        <v>0</v>
      </c>
      <c r="L46" s="127">
        <v>0</v>
      </c>
      <c r="M46" s="127">
        <v>0</v>
      </c>
      <c r="N46" s="127">
        <f>L46+M46</f>
        <v>0</v>
      </c>
      <c r="O46" s="127">
        <v>0</v>
      </c>
      <c r="P46" s="127">
        <v>0</v>
      </c>
      <c r="Q46" s="127">
        <v>308444.44</v>
      </c>
      <c r="R46" s="127">
        <v>0</v>
      </c>
      <c r="S46" s="127">
        <f>O46+P46+Q46+R46</f>
        <v>308444.44</v>
      </c>
      <c r="T46" s="127">
        <v>0</v>
      </c>
      <c r="U46" s="128">
        <f>G46+H46+K46+N46+S46+T46</f>
        <v>308444.44</v>
      </c>
      <c r="V46" s="2">
        <v>0</v>
      </c>
      <c r="W46" s="125">
        <f>U46+V46</f>
        <v>308444.44</v>
      </c>
    </row>
    <row r="47" spans="1:23" ht="12.75" customHeight="1" collapsed="1">
      <c r="A47" s="121" t="s">
        <v>511</v>
      </c>
      <c r="B47" s="30"/>
      <c r="C47" s="121" t="s">
        <v>326</v>
      </c>
      <c r="D47" s="31"/>
      <c r="E47" s="32">
        <v>0</v>
      </c>
      <c r="F47" s="32">
        <v>0</v>
      </c>
      <c r="G47" s="37">
        <f>E47+F47</f>
        <v>0</v>
      </c>
      <c r="H47" s="37">
        <v>0</v>
      </c>
      <c r="I47" s="37">
        <v>0</v>
      </c>
      <c r="J47" s="37">
        <v>0</v>
      </c>
      <c r="K47" s="37">
        <f>I47+J47</f>
        <v>0</v>
      </c>
      <c r="L47" s="37">
        <v>0</v>
      </c>
      <c r="M47" s="37">
        <v>0</v>
      </c>
      <c r="N47" s="37">
        <f>L47+M47</f>
        <v>0</v>
      </c>
      <c r="O47" s="37">
        <v>0</v>
      </c>
      <c r="P47" s="37">
        <v>0</v>
      </c>
      <c r="Q47" s="37">
        <v>308444.44</v>
      </c>
      <c r="R47" s="37">
        <v>0</v>
      </c>
      <c r="S47" s="37">
        <f>O47+P47+Q47+R47</f>
        <v>308444.44</v>
      </c>
      <c r="T47" s="37">
        <v>0</v>
      </c>
      <c r="U47" s="126">
        <f>G47+H47+K47+N47+S47+T47</f>
        <v>308444.44</v>
      </c>
      <c r="V47" s="32">
        <v>0</v>
      </c>
      <c r="W47" s="124">
        <f>U47+V47</f>
        <v>308444.44</v>
      </c>
    </row>
    <row r="48" spans="1:23" ht="12.75" hidden="1" outlineLevel="1">
      <c r="A48" s="2" t="s">
        <v>512</v>
      </c>
      <c r="C48" s="2" t="s">
        <v>513</v>
      </c>
      <c r="D48" s="34" t="s">
        <v>514</v>
      </c>
      <c r="E48" s="2">
        <v>0</v>
      </c>
      <c r="F48" s="2">
        <v>0</v>
      </c>
      <c r="G48" s="127">
        <f aca="true" t="shared" si="7" ref="G48:G55">E48+F48</f>
        <v>0</v>
      </c>
      <c r="H48" s="127">
        <v>0</v>
      </c>
      <c r="I48" s="127">
        <v>0</v>
      </c>
      <c r="J48" s="127">
        <v>0</v>
      </c>
      <c r="K48" s="127">
        <f aca="true" t="shared" si="8" ref="K48:K55">I48+J48</f>
        <v>0</v>
      </c>
      <c r="L48" s="127">
        <v>-15414742.87</v>
      </c>
      <c r="M48" s="127">
        <v>69795774.82</v>
      </c>
      <c r="N48" s="127">
        <f aca="true" t="shared" si="9" ref="N48:N55">L48+M48</f>
        <v>54381031.949999996</v>
      </c>
      <c r="O48" s="127">
        <v>0</v>
      </c>
      <c r="P48" s="127">
        <v>0</v>
      </c>
      <c r="Q48" s="127">
        <v>0</v>
      </c>
      <c r="R48" s="127">
        <v>0</v>
      </c>
      <c r="S48" s="127">
        <f aca="true" t="shared" si="10" ref="S48:S55">O48+P48+Q48+R48</f>
        <v>0</v>
      </c>
      <c r="T48" s="127">
        <v>0</v>
      </c>
      <c r="U48" s="128">
        <f aca="true" t="shared" si="11" ref="U48:U55">G48+H48+K48+N48+S48+T48</f>
        <v>54381031.949999996</v>
      </c>
      <c r="V48" s="2">
        <v>0</v>
      </c>
      <c r="W48" s="125">
        <f aca="true" t="shared" si="12" ref="W48:W55">U48+V48</f>
        <v>54381031.949999996</v>
      </c>
    </row>
    <row r="49" spans="1:23" ht="12.75" hidden="1" outlineLevel="1">
      <c r="A49" s="2" t="s">
        <v>515</v>
      </c>
      <c r="C49" s="2" t="s">
        <v>516</v>
      </c>
      <c r="D49" s="34" t="s">
        <v>517</v>
      </c>
      <c r="E49" s="2">
        <v>0</v>
      </c>
      <c r="F49" s="2">
        <v>0</v>
      </c>
      <c r="G49" s="127">
        <f t="shared" si="7"/>
        <v>0</v>
      </c>
      <c r="H49" s="127">
        <v>0</v>
      </c>
      <c r="I49" s="127">
        <v>0</v>
      </c>
      <c r="J49" s="127">
        <v>0</v>
      </c>
      <c r="K49" s="127">
        <f t="shared" si="8"/>
        <v>0</v>
      </c>
      <c r="L49" s="127">
        <v>0</v>
      </c>
      <c r="M49" s="127">
        <v>5218.63</v>
      </c>
      <c r="N49" s="127">
        <f t="shared" si="9"/>
        <v>5218.63</v>
      </c>
      <c r="O49" s="127">
        <v>0</v>
      </c>
      <c r="P49" s="127">
        <v>0</v>
      </c>
      <c r="Q49" s="127">
        <v>0</v>
      </c>
      <c r="R49" s="127">
        <v>0</v>
      </c>
      <c r="S49" s="127">
        <f t="shared" si="10"/>
        <v>0</v>
      </c>
      <c r="T49" s="127">
        <v>0</v>
      </c>
      <c r="U49" s="128">
        <f t="shared" si="11"/>
        <v>5218.63</v>
      </c>
      <c r="V49" s="2">
        <v>0</v>
      </c>
      <c r="W49" s="125">
        <f t="shared" si="12"/>
        <v>5218.63</v>
      </c>
    </row>
    <row r="50" spans="1:23" ht="12.75" hidden="1" outlineLevel="1">
      <c r="A50" s="2" t="s">
        <v>518</v>
      </c>
      <c r="C50" s="2" t="s">
        <v>519</v>
      </c>
      <c r="D50" s="34" t="s">
        <v>520</v>
      </c>
      <c r="E50" s="2">
        <v>0</v>
      </c>
      <c r="F50" s="2">
        <v>0</v>
      </c>
      <c r="G50" s="127">
        <f t="shared" si="7"/>
        <v>0</v>
      </c>
      <c r="H50" s="127">
        <v>0</v>
      </c>
      <c r="I50" s="127">
        <v>0</v>
      </c>
      <c r="J50" s="127">
        <v>13845.74</v>
      </c>
      <c r="K50" s="127">
        <f t="shared" si="8"/>
        <v>13845.74</v>
      </c>
      <c r="L50" s="127">
        <v>0</v>
      </c>
      <c r="M50" s="127">
        <v>0</v>
      </c>
      <c r="N50" s="127">
        <f t="shared" si="9"/>
        <v>0</v>
      </c>
      <c r="O50" s="127">
        <v>0</v>
      </c>
      <c r="P50" s="127">
        <v>0</v>
      </c>
      <c r="Q50" s="127">
        <v>0</v>
      </c>
      <c r="R50" s="127">
        <v>0</v>
      </c>
      <c r="S50" s="127">
        <f t="shared" si="10"/>
        <v>0</v>
      </c>
      <c r="T50" s="127">
        <v>0</v>
      </c>
      <c r="U50" s="128">
        <f t="shared" si="11"/>
        <v>13845.74</v>
      </c>
      <c r="V50" s="2">
        <v>0</v>
      </c>
      <c r="W50" s="125">
        <f t="shared" si="12"/>
        <v>13845.74</v>
      </c>
    </row>
    <row r="51" spans="1:23" ht="12.75" hidden="1" outlineLevel="1">
      <c r="A51" s="2" t="s">
        <v>521</v>
      </c>
      <c r="C51" s="2" t="s">
        <v>522</v>
      </c>
      <c r="D51" s="34" t="s">
        <v>523</v>
      </c>
      <c r="E51" s="2">
        <v>17491626.07</v>
      </c>
      <c r="F51" s="2">
        <v>0</v>
      </c>
      <c r="G51" s="127">
        <f t="shared" si="7"/>
        <v>17491626.07</v>
      </c>
      <c r="H51" s="127">
        <v>0</v>
      </c>
      <c r="I51" s="127">
        <v>0</v>
      </c>
      <c r="J51" s="127">
        <v>0</v>
      </c>
      <c r="K51" s="127">
        <f t="shared" si="8"/>
        <v>0</v>
      </c>
      <c r="L51" s="127">
        <v>6285675.83</v>
      </c>
      <c r="M51" s="127">
        <v>1017446.54</v>
      </c>
      <c r="N51" s="127">
        <f t="shared" si="9"/>
        <v>7303122.37</v>
      </c>
      <c r="O51" s="127">
        <v>4894588.65</v>
      </c>
      <c r="P51" s="127">
        <v>0</v>
      </c>
      <c r="Q51" s="127">
        <v>0</v>
      </c>
      <c r="R51" s="127">
        <v>0</v>
      </c>
      <c r="S51" s="127">
        <f t="shared" si="10"/>
        <v>4894588.65</v>
      </c>
      <c r="T51" s="127">
        <v>0</v>
      </c>
      <c r="U51" s="128">
        <f t="shared" si="11"/>
        <v>29689337.090000004</v>
      </c>
      <c r="V51" s="2">
        <v>133703078.9</v>
      </c>
      <c r="W51" s="125">
        <f t="shared" si="12"/>
        <v>163392415.99</v>
      </c>
    </row>
    <row r="52" spans="1:23" ht="12.75" hidden="1" outlineLevel="1">
      <c r="A52" s="2" t="s">
        <v>524</v>
      </c>
      <c r="C52" s="2" t="s">
        <v>525</v>
      </c>
      <c r="D52" s="34" t="s">
        <v>526</v>
      </c>
      <c r="E52" s="2">
        <v>0</v>
      </c>
      <c r="F52" s="2">
        <v>0</v>
      </c>
      <c r="G52" s="127">
        <f t="shared" si="7"/>
        <v>0</v>
      </c>
      <c r="H52" s="127">
        <v>0</v>
      </c>
      <c r="I52" s="127">
        <v>0</v>
      </c>
      <c r="J52" s="127">
        <v>0</v>
      </c>
      <c r="K52" s="127">
        <f t="shared" si="8"/>
        <v>0</v>
      </c>
      <c r="L52" s="127">
        <v>0</v>
      </c>
      <c r="M52" s="127">
        <v>0</v>
      </c>
      <c r="N52" s="127">
        <f t="shared" si="9"/>
        <v>0</v>
      </c>
      <c r="O52" s="127">
        <v>0</v>
      </c>
      <c r="P52" s="127">
        <v>0</v>
      </c>
      <c r="Q52" s="127">
        <v>0</v>
      </c>
      <c r="R52" s="127">
        <v>0</v>
      </c>
      <c r="S52" s="127">
        <f t="shared" si="10"/>
        <v>0</v>
      </c>
      <c r="T52" s="127">
        <v>0</v>
      </c>
      <c r="U52" s="128">
        <f t="shared" si="11"/>
        <v>0</v>
      </c>
      <c r="V52" s="2">
        <v>1771542860.78</v>
      </c>
      <c r="W52" s="125">
        <f t="shared" si="12"/>
        <v>1771542860.78</v>
      </c>
    </row>
    <row r="53" spans="1:23" ht="12.75" hidden="1" outlineLevel="1">
      <c r="A53" s="2" t="s">
        <v>527</v>
      </c>
      <c r="C53" s="2" t="s">
        <v>528</v>
      </c>
      <c r="D53" s="34" t="s">
        <v>529</v>
      </c>
      <c r="E53" s="2">
        <v>17524385.19</v>
      </c>
      <c r="F53" s="2">
        <v>0</v>
      </c>
      <c r="G53" s="127">
        <f t="shared" si="7"/>
        <v>17524385.19</v>
      </c>
      <c r="H53" s="127">
        <v>0</v>
      </c>
      <c r="I53" s="127">
        <v>0</v>
      </c>
      <c r="J53" s="127">
        <v>0</v>
      </c>
      <c r="K53" s="127">
        <f t="shared" si="8"/>
        <v>0</v>
      </c>
      <c r="L53" s="127">
        <v>0</v>
      </c>
      <c r="M53" s="127">
        <v>0</v>
      </c>
      <c r="N53" s="127">
        <f t="shared" si="9"/>
        <v>0</v>
      </c>
      <c r="O53" s="127">
        <v>0</v>
      </c>
      <c r="P53" s="127">
        <v>0</v>
      </c>
      <c r="Q53" s="127">
        <v>0</v>
      </c>
      <c r="R53" s="127">
        <v>0</v>
      </c>
      <c r="S53" s="127">
        <f t="shared" si="10"/>
        <v>0</v>
      </c>
      <c r="T53" s="127">
        <v>0</v>
      </c>
      <c r="U53" s="128">
        <f t="shared" si="11"/>
        <v>17524385.19</v>
      </c>
      <c r="V53" s="2">
        <v>0</v>
      </c>
      <c r="W53" s="125">
        <f t="shared" si="12"/>
        <v>17524385.19</v>
      </c>
    </row>
    <row r="54" spans="1:23" ht="12.75" hidden="1" outlineLevel="1">
      <c r="A54" s="2" t="s">
        <v>530</v>
      </c>
      <c r="C54" s="2" t="s">
        <v>531</v>
      </c>
      <c r="D54" s="34" t="s">
        <v>532</v>
      </c>
      <c r="E54" s="2">
        <v>62921614.24</v>
      </c>
      <c r="F54" s="2">
        <v>0</v>
      </c>
      <c r="G54" s="127">
        <f t="shared" si="7"/>
        <v>62921614.24</v>
      </c>
      <c r="H54" s="127">
        <v>0</v>
      </c>
      <c r="I54" s="127">
        <v>0</v>
      </c>
      <c r="J54" s="127">
        <v>295217.7</v>
      </c>
      <c r="K54" s="127">
        <f t="shared" si="8"/>
        <v>295217.7</v>
      </c>
      <c r="L54" s="127">
        <v>0</v>
      </c>
      <c r="M54" s="127">
        <v>-4933802.52</v>
      </c>
      <c r="N54" s="127">
        <f t="shared" si="9"/>
        <v>-4933802.52</v>
      </c>
      <c r="O54" s="127">
        <v>32083362.11</v>
      </c>
      <c r="P54" s="127">
        <v>0</v>
      </c>
      <c r="Q54" s="127">
        <v>3248485.87</v>
      </c>
      <c r="R54" s="127">
        <v>0</v>
      </c>
      <c r="S54" s="127">
        <f t="shared" si="10"/>
        <v>35331847.98</v>
      </c>
      <c r="T54" s="127">
        <v>13892754.99</v>
      </c>
      <c r="U54" s="128">
        <f t="shared" si="11"/>
        <v>107507632.39</v>
      </c>
      <c r="V54" s="2">
        <v>-4525176.89</v>
      </c>
      <c r="W54" s="125">
        <f t="shared" si="12"/>
        <v>102982455.5</v>
      </c>
    </row>
    <row r="55" spans="1:23" ht="12.75" hidden="1" outlineLevel="1">
      <c r="A55" s="2" t="s">
        <v>533</v>
      </c>
      <c r="C55" s="2" t="s">
        <v>534</v>
      </c>
      <c r="D55" s="34" t="s">
        <v>535</v>
      </c>
      <c r="E55" s="2">
        <v>220395.17</v>
      </c>
      <c r="F55" s="2">
        <v>0</v>
      </c>
      <c r="G55" s="127">
        <f t="shared" si="7"/>
        <v>220395.17</v>
      </c>
      <c r="H55" s="127">
        <v>0</v>
      </c>
      <c r="I55" s="127">
        <v>0</v>
      </c>
      <c r="J55" s="127">
        <v>0</v>
      </c>
      <c r="K55" s="127">
        <f t="shared" si="8"/>
        <v>0</v>
      </c>
      <c r="L55" s="127">
        <v>0</v>
      </c>
      <c r="M55" s="127">
        <v>61.4</v>
      </c>
      <c r="N55" s="127">
        <f t="shared" si="9"/>
        <v>61.4</v>
      </c>
      <c r="O55" s="127">
        <v>0</v>
      </c>
      <c r="P55" s="127">
        <v>0</v>
      </c>
      <c r="Q55" s="127">
        <v>0</v>
      </c>
      <c r="R55" s="127">
        <v>0</v>
      </c>
      <c r="S55" s="127">
        <f t="shared" si="10"/>
        <v>0</v>
      </c>
      <c r="T55" s="127">
        <v>0</v>
      </c>
      <c r="U55" s="128">
        <f t="shared" si="11"/>
        <v>220456.57</v>
      </c>
      <c r="V55" s="2">
        <v>0</v>
      </c>
      <c r="W55" s="125">
        <f t="shared" si="12"/>
        <v>220456.57</v>
      </c>
    </row>
    <row r="56" spans="1:23" ht="12.75" customHeight="1" collapsed="1">
      <c r="A56" s="121" t="s">
        <v>536</v>
      </c>
      <c r="B56" s="30"/>
      <c r="C56" s="121" t="s">
        <v>327</v>
      </c>
      <c r="D56" s="31"/>
      <c r="E56" s="32">
        <v>98158020.67</v>
      </c>
      <c r="F56" s="32">
        <v>0</v>
      </c>
      <c r="G56" s="37">
        <f>E56+F56</f>
        <v>98158020.67</v>
      </c>
      <c r="H56" s="37">
        <v>0</v>
      </c>
      <c r="I56" s="37">
        <v>0</v>
      </c>
      <c r="J56" s="37">
        <v>309063.44</v>
      </c>
      <c r="K56" s="37">
        <f>I56+J56</f>
        <v>309063.44</v>
      </c>
      <c r="L56" s="37">
        <v>-9129067.04</v>
      </c>
      <c r="M56" s="37">
        <v>65884698.87</v>
      </c>
      <c r="N56" s="37">
        <f>L56+M56</f>
        <v>56755631.83</v>
      </c>
      <c r="O56" s="37">
        <v>36977950.76</v>
      </c>
      <c r="P56" s="37">
        <v>0</v>
      </c>
      <c r="Q56" s="37">
        <v>3248485.87</v>
      </c>
      <c r="R56" s="37">
        <v>0</v>
      </c>
      <c r="S56" s="37">
        <f>O56+P56+Q56+R56</f>
        <v>40226436.629999995</v>
      </c>
      <c r="T56" s="37">
        <v>13892754.99</v>
      </c>
      <c r="U56" s="126">
        <f>G56+H56+K56+N56+S56+T56</f>
        <v>209341907.56</v>
      </c>
      <c r="V56" s="32">
        <v>1900720762.79</v>
      </c>
      <c r="W56" s="124">
        <f>U56+V56</f>
        <v>2110062670.35</v>
      </c>
    </row>
    <row r="57" spans="1:23" ht="12.75" hidden="1" outlineLevel="1">
      <c r="A57" s="2" t="s">
        <v>537</v>
      </c>
      <c r="C57" s="2" t="s">
        <v>538</v>
      </c>
      <c r="D57" s="34" t="s">
        <v>539</v>
      </c>
      <c r="E57" s="2">
        <v>0</v>
      </c>
      <c r="F57" s="2">
        <v>0</v>
      </c>
      <c r="G57" s="127">
        <f>E57+F57</f>
        <v>0</v>
      </c>
      <c r="H57" s="127">
        <v>0</v>
      </c>
      <c r="I57" s="127">
        <v>0</v>
      </c>
      <c r="J57" s="127">
        <v>0</v>
      </c>
      <c r="K57" s="127">
        <f>I57+J57</f>
        <v>0</v>
      </c>
      <c r="L57" s="127">
        <v>0</v>
      </c>
      <c r="M57" s="127">
        <v>0</v>
      </c>
      <c r="N57" s="127">
        <f>L57+M57</f>
        <v>0</v>
      </c>
      <c r="O57" s="127">
        <v>0</v>
      </c>
      <c r="P57" s="127">
        <v>0</v>
      </c>
      <c r="Q57" s="127">
        <v>0</v>
      </c>
      <c r="R57" s="127">
        <v>381855</v>
      </c>
      <c r="S57" s="127">
        <f>O57+P57+Q57+R57</f>
        <v>381855</v>
      </c>
      <c r="T57" s="127">
        <v>0</v>
      </c>
      <c r="U57" s="128">
        <f>G57+H57+K57+N57+S57+T57</f>
        <v>381855</v>
      </c>
      <c r="V57" s="2">
        <v>0</v>
      </c>
      <c r="W57" s="125">
        <f>U57+V57</f>
        <v>381855</v>
      </c>
    </row>
    <row r="58" spans="1:23" ht="12.75" hidden="1" outlineLevel="1">
      <c r="A58" s="2" t="s">
        <v>540</v>
      </c>
      <c r="C58" s="2" t="s">
        <v>541</v>
      </c>
      <c r="D58" s="34" t="s">
        <v>542</v>
      </c>
      <c r="E58" s="2">
        <v>0</v>
      </c>
      <c r="F58" s="2">
        <v>0</v>
      </c>
      <c r="G58" s="127">
        <f>E58+F58</f>
        <v>0</v>
      </c>
      <c r="H58" s="127">
        <v>0</v>
      </c>
      <c r="I58" s="127">
        <v>0</v>
      </c>
      <c r="J58" s="127">
        <v>0</v>
      </c>
      <c r="K58" s="127">
        <f>I58+J58</f>
        <v>0</v>
      </c>
      <c r="L58" s="127">
        <v>0</v>
      </c>
      <c r="M58" s="127">
        <v>0</v>
      </c>
      <c r="N58" s="127">
        <f>L58+M58</f>
        <v>0</v>
      </c>
      <c r="O58" s="127">
        <v>0</v>
      </c>
      <c r="P58" s="127">
        <v>0</v>
      </c>
      <c r="Q58" s="127">
        <v>0</v>
      </c>
      <c r="R58" s="127">
        <v>-50372.02</v>
      </c>
      <c r="S58" s="127">
        <f>O58+P58+Q58+R58</f>
        <v>-50372.02</v>
      </c>
      <c r="T58" s="127">
        <v>0</v>
      </c>
      <c r="U58" s="128">
        <f>G58+H58+K58+N58+S58+T58</f>
        <v>-50372.02</v>
      </c>
      <c r="V58" s="2">
        <v>0</v>
      </c>
      <c r="W58" s="125">
        <f>U58+V58</f>
        <v>-50372.02</v>
      </c>
    </row>
    <row r="59" spans="1:23" ht="12.75" customHeight="1" collapsed="1">
      <c r="A59" s="121" t="s">
        <v>543</v>
      </c>
      <c r="B59" s="30"/>
      <c r="C59" s="121" t="s">
        <v>328</v>
      </c>
      <c r="D59" s="31"/>
      <c r="E59" s="32">
        <v>0</v>
      </c>
      <c r="F59" s="32">
        <v>0</v>
      </c>
      <c r="G59" s="37">
        <f>E59+F59</f>
        <v>0</v>
      </c>
      <c r="H59" s="37">
        <v>0</v>
      </c>
      <c r="I59" s="37">
        <v>0</v>
      </c>
      <c r="J59" s="37">
        <v>0</v>
      </c>
      <c r="K59" s="37">
        <f>I59+J59</f>
        <v>0</v>
      </c>
      <c r="L59" s="37">
        <v>0</v>
      </c>
      <c r="M59" s="37">
        <v>0</v>
      </c>
      <c r="N59" s="37">
        <f>L59+M59</f>
        <v>0</v>
      </c>
      <c r="O59" s="37">
        <v>0</v>
      </c>
      <c r="P59" s="37">
        <v>0</v>
      </c>
      <c r="Q59" s="37">
        <v>0</v>
      </c>
      <c r="R59" s="37">
        <v>331482.98</v>
      </c>
      <c r="S59" s="37">
        <f>O59+P59+Q59+R59</f>
        <v>331482.98</v>
      </c>
      <c r="T59" s="37">
        <v>0</v>
      </c>
      <c r="U59" s="126">
        <f>G59+H59+K59+N59+S59+T59</f>
        <v>331482.98</v>
      </c>
      <c r="V59" s="32">
        <v>0</v>
      </c>
      <c r="W59" s="124">
        <f>U59+V59</f>
        <v>331482.98</v>
      </c>
    </row>
    <row r="60" spans="1:23" ht="12.75" customHeight="1">
      <c r="A60" s="34"/>
      <c r="B60" s="30"/>
      <c r="C60" s="121"/>
      <c r="D60" s="31"/>
      <c r="E60" s="32"/>
      <c r="F60" s="32"/>
      <c r="G60" s="37"/>
      <c r="H60" s="37"/>
      <c r="I60" s="37"/>
      <c r="J60" s="37"/>
      <c r="K60" s="37"/>
      <c r="L60" s="37"/>
      <c r="M60" s="37"/>
      <c r="N60" s="37"/>
      <c r="O60" s="37"/>
      <c r="P60" s="37"/>
      <c r="Q60" s="37"/>
      <c r="R60" s="37"/>
      <c r="S60" s="37"/>
      <c r="T60" s="37"/>
      <c r="U60" s="126"/>
      <c r="V60" s="32"/>
      <c r="W60" s="114"/>
    </row>
    <row r="61" spans="1:23" s="129" customFormat="1" ht="12.75" customHeight="1">
      <c r="A61" s="29"/>
      <c r="B61" s="23" t="s">
        <v>544</v>
      </c>
      <c r="C61" s="120"/>
      <c r="D61" s="24"/>
      <c r="E61" s="27">
        <f>+E44+E45+E47+E56+E59+E43</f>
        <v>98158020.67</v>
      </c>
      <c r="F61" s="27">
        <f>+F44+F45+F47+F56+F59+F43</f>
        <v>0</v>
      </c>
      <c r="G61" s="40">
        <f aca="true" t="shared" si="13" ref="G61:U61">+G44+G45+G47+G56+G59+G43</f>
        <v>98158020.67</v>
      </c>
      <c r="H61" s="40">
        <f t="shared" si="13"/>
        <v>0</v>
      </c>
      <c r="I61" s="40">
        <f>+I44+I45+I47+I56+I59+I43</f>
        <v>0</v>
      </c>
      <c r="J61" s="40">
        <f>+J44+J45+J47+J56+J59+J43</f>
        <v>309063.44</v>
      </c>
      <c r="K61" s="40">
        <f t="shared" si="13"/>
        <v>309063.44</v>
      </c>
      <c r="L61" s="40">
        <f>+L44+L45+L47+L56+L59+L43</f>
        <v>-9129067.04</v>
      </c>
      <c r="M61" s="40">
        <f>+M44+M45+M47+M56+M59+M43</f>
        <v>65884698.87</v>
      </c>
      <c r="N61" s="40">
        <f t="shared" si="13"/>
        <v>56755631.83</v>
      </c>
      <c r="O61" s="40">
        <f>+O44+O45+O47+O56+O59+O43</f>
        <v>36977950.76</v>
      </c>
      <c r="P61" s="40">
        <f>+P44+P45+P47+P56+P59+P43</f>
        <v>0</v>
      </c>
      <c r="Q61" s="40">
        <f>+Q44+Q45+Q47+Q56+Q59+Q43</f>
        <v>3556930.31</v>
      </c>
      <c r="R61" s="40">
        <f>+R44+R45+R47+R56+R59+R43</f>
        <v>331482.98</v>
      </c>
      <c r="S61" s="40">
        <f t="shared" si="13"/>
        <v>40866364.04999999</v>
      </c>
      <c r="T61" s="40">
        <f t="shared" si="13"/>
        <v>13892754.99</v>
      </c>
      <c r="U61" s="130">
        <f t="shared" si="13"/>
        <v>209981834.98</v>
      </c>
      <c r="V61" s="27">
        <f>+V44+V45+V47+V56+V59+V43</f>
        <v>1900720762.79</v>
      </c>
      <c r="W61" s="27">
        <f>+W44+W45+W47+W56+W59+W43</f>
        <v>2110702597.77</v>
      </c>
    </row>
    <row r="62" spans="1:23" ht="12.75" customHeight="1">
      <c r="A62" s="34"/>
      <c r="B62" s="30"/>
      <c r="C62" s="121"/>
      <c r="D62" s="31"/>
      <c r="E62" s="32"/>
      <c r="F62" s="32"/>
      <c r="G62" s="32"/>
      <c r="H62" s="32"/>
      <c r="I62" s="32"/>
      <c r="J62" s="32"/>
      <c r="K62" s="32"/>
      <c r="L62" s="32"/>
      <c r="M62" s="32"/>
      <c r="N62" s="32"/>
      <c r="O62" s="32"/>
      <c r="P62" s="32"/>
      <c r="Q62" s="32"/>
      <c r="R62" s="32"/>
      <c r="S62" s="32"/>
      <c r="T62" s="32"/>
      <c r="U62" s="122"/>
      <c r="V62" s="32"/>
      <c r="W62" s="32"/>
    </row>
    <row r="63" spans="1:23" s="129" customFormat="1" ht="12.75" customHeight="1">
      <c r="A63" s="29"/>
      <c r="B63" s="23" t="s">
        <v>330</v>
      </c>
      <c r="C63" s="120"/>
      <c r="D63" s="24"/>
      <c r="E63" s="27">
        <f aca="true" t="shared" si="14" ref="E63:W63">+E40+E61</f>
        <v>113311234.25999999</v>
      </c>
      <c r="F63" s="27">
        <f t="shared" si="14"/>
        <v>5893880.350000001</v>
      </c>
      <c r="G63" s="42">
        <f t="shared" si="14"/>
        <v>119205114.61</v>
      </c>
      <c r="H63" s="42">
        <f t="shared" si="14"/>
        <v>2206.2</v>
      </c>
      <c r="I63" s="42">
        <f t="shared" si="14"/>
        <v>-11107.65</v>
      </c>
      <c r="J63" s="42">
        <f t="shared" si="14"/>
        <v>450585.03</v>
      </c>
      <c r="K63" s="42">
        <f t="shared" si="14"/>
        <v>439477.38</v>
      </c>
      <c r="L63" s="42">
        <f t="shared" si="14"/>
        <v>45870932.96</v>
      </c>
      <c r="M63" s="42">
        <f t="shared" si="14"/>
        <v>111637607.75999999</v>
      </c>
      <c r="N63" s="42">
        <f t="shared" si="14"/>
        <v>157508540.72</v>
      </c>
      <c r="O63" s="42">
        <f t="shared" si="14"/>
        <v>51150941.739999995</v>
      </c>
      <c r="P63" s="42">
        <f t="shared" si="14"/>
        <v>0</v>
      </c>
      <c r="Q63" s="42">
        <f t="shared" si="14"/>
        <v>4991965.72</v>
      </c>
      <c r="R63" s="42">
        <f t="shared" si="14"/>
        <v>331482.98</v>
      </c>
      <c r="S63" s="42">
        <f t="shared" si="14"/>
        <v>56474390.43999999</v>
      </c>
      <c r="T63" s="42">
        <f t="shared" si="14"/>
        <v>20049399.5</v>
      </c>
      <c r="U63" s="131">
        <f t="shared" si="14"/>
        <v>353679128.85</v>
      </c>
      <c r="V63" s="27">
        <f t="shared" si="14"/>
        <v>2175010597.92</v>
      </c>
      <c r="W63" s="27">
        <f t="shared" si="14"/>
        <v>2528689726.77</v>
      </c>
    </row>
    <row r="64" spans="1:23" ht="12.75" customHeight="1">
      <c r="A64" s="34"/>
      <c r="B64" s="30"/>
      <c r="C64" s="121"/>
      <c r="D64" s="31"/>
      <c r="E64" s="32"/>
      <c r="F64" s="32"/>
      <c r="G64" s="32"/>
      <c r="H64" s="32"/>
      <c r="I64" s="32"/>
      <c r="J64" s="32"/>
      <c r="K64" s="32"/>
      <c r="L64" s="32"/>
      <c r="M64" s="32"/>
      <c r="N64" s="32"/>
      <c r="O64" s="32"/>
      <c r="P64" s="32"/>
      <c r="Q64" s="32"/>
      <c r="R64" s="32"/>
      <c r="S64" s="32"/>
      <c r="T64" s="32"/>
      <c r="U64" s="122"/>
      <c r="V64" s="32"/>
      <c r="W64" s="114"/>
    </row>
    <row r="65" spans="1:23" ht="12.75" customHeight="1">
      <c r="A65" s="29"/>
      <c r="B65" s="23" t="s">
        <v>331</v>
      </c>
      <c r="C65" s="120"/>
      <c r="D65" s="24"/>
      <c r="E65" s="27"/>
      <c r="F65" s="27"/>
      <c r="G65" s="27"/>
      <c r="H65" s="27"/>
      <c r="I65" s="27"/>
      <c r="J65" s="27"/>
      <c r="K65" s="27"/>
      <c r="L65" s="27"/>
      <c r="M65" s="27"/>
      <c r="N65" s="27"/>
      <c r="O65" s="27"/>
      <c r="P65" s="27"/>
      <c r="Q65" s="27"/>
      <c r="R65" s="27"/>
      <c r="S65" s="27"/>
      <c r="T65" s="27"/>
      <c r="U65" s="103"/>
      <c r="V65" s="27"/>
      <c r="W65" s="114"/>
    </row>
    <row r="66" spans="1:23" ht="12.75" customHeight="1">
      <c r="A66" s="34"/>
      <c r="B66" s="23"/>
      <c r="C66" s="120"/>
      <c r="D66" s="24"/>
      <c r="E66" s="32"/>
      <c r="F66" s="32"/>
      <c r="G66" s="32"/>
      <c r="H66" s="32"/>
      <c r="I66" s="32"/>
      <c r="J66" s="32"/>
      <c r="K66" s="32"/>
      <c r="L66" s="32"/>
      <c r="M66" s="32"/>
      <c r="N66" s="32"/>
      <c r="O66" s="32"/>
      <c r="P66" s="32"/>
      <c r="Q66" s="32"/>
      <c r="R66" s="32"/>
      <c r="S66" s="32"/>
      <c r="T66" s="32"/>
      <c r="U66" s="122"/>
      <c r="V66" s="32"/>
      <c r="W66" s="114"/>
    </row>
    <row r="67" spans="1:23" ht="12.75" customHeight="1">
      <c r="A67" s="29"/>
      <c r="B67" s="23" t="s">
        <v>332</v>
      </c>
      <c r="C67" s="120"/>
      <c r="D67" s="24"/>
      <c r="E67" s="27"/>
      <c r="F67" s="27"/>
      <c r="G67" s="27"/>
      <c r="H67" s="27"/>
      <c r="I67" s="27"/>
      <c r="J67" s="27"/>
      <c r="K67" s="27"/>
      <c r="L67" s="27"/>
      <c r="M67" s="27"/>
      <c r="N67" s="27"/>
      <c r="O67" s="27"/>
      <c r="P67" s="27"/>
      <c r="Q67" s="27"/>
      <c r="R67" s="27"/>
      <c r="S67" s="27"/>
      <c r="T67" s="27"/>
      <c r="U67" s="103"/>
      <c r="V67" s="27"/>
      <c r="W67" s="114"/>
    </row>
    <row r="68" spans="1:23" ht="12.75" hidden="1" outlineLevel="1">
      <c r="A68" s="2" t="s">
        <v>545</v>
      </c>
      <c r="C68" s="2" t="s">
        <v>546</v>
      </c>
      <c r="D68" s="34" t="s">
        <v>547</v>
      </c>
      <c r="E68" s="2">
        <v>84967.91</v>
      </c>
      <c r="F68" s="2">
        <v>70324.18</v>
      </c>
      <c r="G68" s="2">
        <f aca="true" t="shared" si="15" ref="G68:G99">E68+F68</f>
        <v>155292.09</v>
      </c>
      <c r="H68" s="2">
        <v>0</v>
      </c>
      <c r="I68" s="2">
        <v>0</v>
      </c>
      <c r="J68" s="2">
        <v>0</v>
      </c>
      <c r="K68" s="2">
        <f aca="true" t="shared" si="16" ref="K68:K99">I68+J68</f>
        <v>0</v>
      </c>
      <c r="L68" s="2">
        <v>0</v>
      </c>
      <c r="M68" s="2">
        <v>0</v>
      </c>
      <c r="N68" s="2">
        <f aca="true" t="shared" si="17" ref="N68:N122">L68+M68</f>
        <v>0</v>
      </c>
      <c r="O68" s="2">
        <v>0</v>
      </c>
      <c r="P68" s="2">
        <v>0</v>
      </c>
      <c r="Q68" s="2">
        <v>0</v>
      </c>
      <c r="R68" s="2">
        <v>0</v>
      </c>
      <c r="S68" s="2">
        <f aca="true" t="shared" si="18" ref="S68:S99">O68+P68+Q68+R68</f>
        <v>0</v>
      </c>
      <c r="T68" s="2">
        <v>17840710.18</v>
      </c>
      <c r="U68" s="78">
        <f aca="true" t="shared" si="19" ref="U68:U122">G68+H68+K68+N68+S68+T68</f>
        <v>17996002.27</v>
      </c>
      <c r="V68" s="2">
        <v>3495.14</v>
      </c>
      <c r="W68" s="125">
        <f aca="true" t="shared" si="20" ref="W68:W99">U68+V68</f>
        <v>17999497.41</v>
      </c>
    </row>
    <row r="69" spans="1:23" ht="12.75" hidden="1" outlineLevel="1">
      <c r="A69" s="2" t="s">
        <v>548</v>
      </c>
      <c r="C69" s="2" t="s">
        <v>549</v>
      </c>
      <c r="D69" s="34" t="s">
        <v>550</v>
      </c>
      <c r="E69" s="2">
        <v>1265508.3</v>
      </c>
      <c r="F69" s="2">
        <v>0</v>
      </c>
      <c r="G69" s="2">
        <f t="shared" si="15"/>
        <v>1265508.3</v>
      </c>
      <c r="H69" s="2">
        <v>0</v>
      </c>
      <c r="I69" s="2">
        <v>0</v>
      </c>
      <c r="J69" s="2">
        <v>0</v>
      </c>
      <c r="K69" s="2">
        <f t="shared" si="16"/>
        <v>0</v>
      </c>
      <c r="L69" s="2">
        <v>0</v>
      </c>
      <c r="M69" s="2">
        <v>0</v>
      </c>
      <c r="N69" s="2">
        <f t="shared" si="17"/>
        <v>0</v>
      </c>
      <c r="O69" s="2">
        <v>0</v>
      </c>
      <c r="P69" s="2">
        <v>0</v>
      </c>
      <c r="Q69" s="2">
        <v>92.23</v>
      </c>
      <c r="R69" s="2">
        <v>0</v>
      </c>
      <c r="S69" s="2">
        <f t="shared" si="18"/>
        <v>92.23</v>
      </c>
      <c r="T69" s="2">
        <v>0</v>
      </c>
      <c r="U69" s="78">
        <f t="shared" si="19"/>
        <v>1265600.53</v>
      </c>
      <c r="V69" s="2">
        <v>243004619.78</v>
      </c>
      <c r="W69" s="125">
        <f t="shared" si="20"/>
        <v>244270220.31</v>
      </c>
    </row>
    <row r="70" spans="1:23" ht="12.75" hidden="1" outlineLevel="1">
      <c r="A70" s="2" t="s">
        <v>551</v>
      </c>
      <c r="C70" s="2" t="s">
        <v>552</v>
      </c>
      <c r="D70" s="34" t="s">
        <v>553</v>
      </c>
      <c r="E70" s="2">
        <v>51558.33</v>
      </c>
      <c r="F70" s="2">
        <v>0</v>
      </c>
      <c r="G70" s="2">
        <f t="shared" si="15"/>
        <v>51558.33</v>
      </c>
      <c r="H70" s="2">
        <v>0</v>
      </c>
      <c r="I70" s="2">
        <v>0</v>
      </c>
      <c r="J70" s="2">
        <v>0</v>
      </c>
      <c r="K70" s="2">
        <f t="shared" si="16"/>
        <v>0</v>
      </c>
      <c r="L70" s="2">
        <v>0</v>
      </c>
      <c r="M70" s="2">
        <v>0</v>
      </c>
      <c r="N70" s="2">
        <f t="shared" si="17"/>
        <v>0</v>
      </c>
      <c r="O70" s="2">
        <v>6753.12</v>
      </c>
      <c r="P70" s="2">
        <v>0</v>
      </c>
      <c r="Q70" s="2">
        <v>0</v>
      </c>
      <c r="R70" s="2">
        <v>0</v>
      </c>
      <c r="S70" s="2">
        <f t="shared" si="18"/>
        <v>6753.12</v>
      </c>
      <c r="T70" s="2">
        <v>0</v>
      </c>
      <c r="U70" s="78">
        <f t="shared" si="19"/>
        <v>58311.450000000004</v>
      </c>
      <c r="V70" s="2">
        <v>0</v>
      </c>
      <c r="W70" s="125">
        <f t="shared" si="20"/>
        <v>58311.450000000004</v>
      </c>
    </row>
    <row r="71" spans="1:23" ht="12.75" hidden="1" outlineLevel="1">
      <c r="A71" s="2" t="s">
        <v>554</v>
      </c>
      <c r="C71" s="2" t="s">
        <v>555</v>
      </c>
      <c r="D71" s="34" t="s">
        <v>556</v>
      </c>
      <c r="E71" s="2">
        <v>0</v>
      </c>
      <c r="F71" s="2">
        <v>0</v>
      </c>
      <c r="G71" s="2">
        <f t="shared" si="15"/>
        <v>0</v>
      </c>
      <c r="H71" s="2">
        <v>0</v>
      </c>
      <c r="I71" s="2">
        <v>0</v>
      </c>
      <c r="J71" s="2">
        <v>0</v>
      </c>
      <c r="K71" s="2">
        <f t="shared" si="16"/>
        <v>0</v>
      </c>
      <c r="L71" s="2">
        <v>0</v>
      </c>
      <c r="M71" s="2">
        <v>0</v>
      </c>
      <c r="N71" s="2">
        <f t="shared" si="17"/>
        <v>0</v>
      </c>
      <c r="O71" s="2">
        <v>0</v>
      </c>
      <c r="P71" s="2">
        <v>0</v>
      </c>
      <c r="Q71" s="2">
        <v>0</v>
      </c>
      <c r="R71" s="2">
        <v>0</v>
      </c>
      <c r="S71" s="2">
        <f t="shared" si="18"/>
        <v>0</v>
      </c>
      <c r="T71" s="2">
        <v>-1283520</v>
      </c>
      <c r="U71" s="78">
        <f t="shared" si="19"/>
        <v>-1283520</v>
      </c>
      <c r="V71" s="2">
        <v>0</v>
      </c>
      <c r="W71" s="125">
        <f t="shared" si="20"/>
        <v>-1283520</v>
      </c>
    </row>
    <row r="72" spans="1:23" ht="12.75" hidden="1" outlineLevel="1">
      <c r="A72" s="2" t="s">
        <v>557</v>
      </c>
      <c r="C72" s="2" t="s">
        <v>558</v>
      </c>
      <c r="D72" s="34" t="s">
        <v>559</v>
      </c>
      <c r="E72" s="2">
        <v>0</v>
      </c>
      <c r="F72" s="2">
        <v>0</v>
      </c>
      <c r="G72" s="2">
        <f t="shared" si="15"/>
        <v>0</v>
      </c>
      <c r="H72" s="2">
        <v>0</v>
      </c>
      <c r="I72" s="2">
        <v>0</v>
      </c>
      <c r="J72" s="2">
        <v>0</v>
      </c>
      <c r="K72" s="2">
        <f t="shared" si="16"/>
        <v>0</v>
      </c>
      <c r="L72" s="2">
        <v>0</v>
      </c>
      <c r="M72" s="2">
        <v>0</v>
      </c>
      <c r="N72" s="2">
        <f t="shared" si="17"/>
        <v>0</v>
      </c>
      <c r="O72" s="2">
        <v>0</v>
      </c>
      <c r="P72" s="2">
        <v>0</v>
      </c>
      <c r="Q72" s="2">
        <v>0</v>
      </c>
      <c r="R72" s="2">
        <v>0</v>
      </c>
      <c r="S72" s="2">
        <f t="shared" si="18"/>
        <v>0</v>
      </c>
      <c r="T72" s="2">
        <v>-35493.08</v>
      </c>
      <c r="U72" s="78">
        <f t="shared" si="19"/>
        <v>-35493.08</v>
      </c>
      <c r="V72" s="2">
        <v>0</v>
      </c>
      <c r="W72" s="125">
        <f t="shared" si="20"/>
        <v>-35493.08</v>
      </c>
    </row>
    <row r="73" spans="1:23" ht="12.75" hidden="1" outlineLevel="1">
      <c r="A73" s="2" t="s">
        <v>560</v>
      </c>
      <c r="C73" s="2" t="s">
        <v>561</v>
      </c>
      <c r="D73" s="34" t="s">
        <v>562</v>
      </c>
      <c r="E73" s="2">
        <v>0</v>
      </c>
      <c r="F73" s="2">
        <v>0</v>
      </c>
      <c r="G73" s="2">
        <f t="shared" si="15"/>
        <v>0</v>
      </c>
      <c r="H73" s="2">
        <v>0</v>
      </c>
      <c r="I73" s="2">
        <v>0</v>
      </c>
      <c r="J73" s="2">
        <v>0</v>
      </c>
      <c r="K73" s="2">
        <f t="shared" si="16"/>
        <v>0</v>
      </c>
      <c r="L73" s="2">
        <v>0</v>
      </c>
      <c r="M73" s="2">
        <v>0</v>
      </c>
      <c r="N73" s="2">
        <f t="shared" si="17"/>
        <v>0</v>
      </c>
      <c r="O73" s="2">
        <v>0</v>
      </c>
      <c r="P73" s="2">
        <v>0</v>
      </c>
      <c r="Q73" s="2">
        <v>0</v>
      </c>
      <c r="R73" s="2">
        <v>0</v>
      </c>
      <c r="S73" s="2">
        <f t="shared" si="18"/>
        <v>0</v>
      </c>
      <c r="T73" s="2">
        <v>-56087.26</v>
      </c>
      <c r="U73" s="78">
        <f t="shared" si="19"/>
        <v>-56087.26</v>
      </c>
      <c r="V73" s="2">
        <v>0</v>
      </c>
      <c r="W73" s="125">
        <f t="shared" si="20"/>
        <v>-56087.26</v>
      </c>
    </row>
    <row r="74" spans="1:23" ht="12.75" hidden="1" outlineLevel="1">
      <c r="A74" s="2" t="s">
        <v>563</v>
      </c>
      <c r="C74" s="2" t="s">
        <v>564</v>
      </c>
      <c r="D74" s="34" t="s">
        <v>565</v>
      </c>
      <c r="E74" s="2">
        <v>0</v>
      </c>
      <c r="F74" s="2">
        <v>0</v>
      </c>
      <c r="G74" s="2">
        <f t="shared" si="15"/>
        <v>0</v>
      </c>
      <c r="H74" s="2">
        <v>0</v>
      </c>
      <c r="I74" s="2">
        <v>0</v>
      </c>
      <c r="J74" s="2">
        <v>0</v>
      </c>
      <c r="K74" s="2">
        <f t="shared" si="16"/>
        <v>0</v>
      </c>
      <c r="L74" s="2">
        <v>0</v>
      </c>
      <c r="M74" s="2">
        <v>0</v>
      </c>
      <c r="N74" s="2">
        <f t="shared" si="17"/>
        <v>0</v>
      </c>
      <c r="O74" s="2">
        <v>0</v>
      </c>
      <c r="P74" s="2">
        <v>0</v>
      </c>
      <c r="Q74" s="2">
        <v>0</v>
      </c>
      <c r="R74" s="2">
        <v>0</v>
      </c>
      <c r="S74" s="2">
        <f t="shared" si="18"/>
        <v>0</v>
      </c>
      <c r="T74" s="2">
        <v>-1543695.63</v>
      </c>
      <c r="U74" s="78">
        <f t="shared" si="19"/>
        <v>-1543695.63</v>
      </c>
      <c r="V74" s="2">
        <v>0</v>
      </c>
      <c r="W74" s="125">
        <f t="shared" si="20"/>
        <v>-1543695.63</v>
      </c>
    </row>
    <row r="75" spans="1:23" ht="12.75" hidden="1" outlineLevel="1">
      <c r="A75" s="2" t="s">
        <v>566</v>
      </c>
      <c r="C75" s="2" t="s">
        <v>567</v>
      </c>
      <c r="D75" s="34" t="s">
        <v>568</v>
      </c>
      <c r="E75" s="2">
        <v>0</v>
      </c>
      <c r="F75" s="2">
        <v>0</v>
      </c>
      <c r="G75" s="2">
        <f t="shared" si="15"/>
        <v>0</v>
      </c>
      <c r="H75" s="2">
        <v>0</v>
      </c>
      <c r="I75" s="2">
        <v>0</v>
      </c>
      <c r="J75" s="2">
        <v>0</v>
      </c>
      <c r="K75" s="2">
        <f t="shared" si="16"/>
        <v>0</v>
      </c>
      <c r="L75" s="2">
        <v>0</v>
      </c>
      <c r="M75" s="2">
        <v>0</v>
      </c>
      <c r="N75" s="2">
        <f t="shared" si="17"/>
        <v>0</v>
      </c>
      <c r="O75" s="2">
        <v>0</v>
      </c>
      <c r="P75" s="2">
        <v>0</v>
      </c>
      <c r="Q75" s="2">
        <v>0</v>
      </c>
      <c r="R75" s="2">
        <v>0</v>
      </c>
      <c r="S75" s="2">
        <f t="shared" si="18"/>
        <v>0</v>
      </c>
      <c r="T75" s="2">
        <v>1188763.96</v>
      </c>
      <c r="U75" s="78">
        <f t="shared" si="19"/>
        <v>1188763.96</v>
      </c>
      <c r="V75" s="2">
        <v>0</v>
      </c>
      <c r="W75" s="125">
        <f t="shared" si="20"/>
        <v>1188763.96</v>
      </c>
    </row>
    <row r="76" spans="1:23" ht="12.75" hidden="1" outlineLevel="1">
      <c r="A76" s="2" t="s">
        <v>569</v>
      </c>
      <c r="C76" s="2" t="s">
        <v>570</v>
      </c>
      <c r="D76" s="34" t="s">
        <v>571</v>
      </c>
      <c r="E76" s="2">
        <v>0</v>
      </c>
      <c r="F76" s="2">
        <v>0</v>
      </c>
      <c r="G76" s="2">
        <f t="shared" si="15"/>
        <v>0</v>
      </c>
      <c r="H76" s="2">
        <v>0</v>
      </c>
      <c r="I76" s="2">
        <v>0</v>
      </c>
      <c r="J76" s="2">
        <v>0</v>
      </c>
      <c r="K76" s="2">
        <f t="shared" si="16"/>
        <v>0</v>
      </c>
      <c r="L76" s="2">
        <v>0</v>
      </c>
      <c r="M76" s="2">
        <v>0</v>
      </c>
      <c r="N76" s="2">
        <f t="shared" si="17"/>
        <v>0</v>
      </c>
      <c r="O76" s="2">
        <v>0</v>
      </c>
      <c r="P76" s="2">
        <v>0</v>
      </c>
      <c r="Q76" s="2">
        <v>0</v>
      </c>
      <c r="R76" s="2">
        <v>0</v>
      </c>
      <c r="S76" s="2">
        <f t="shared" si="18"/>
        <v>0</v>
      </c>
      <c r="T76" s="2">
        <v>686816.62</v>
      </c>
      <c r="U76" s="78">
        <f t="shared" si="19"/>
        <v>686816.62</v>
      </c>
      <c r="V76" s="2">
        <v>0</v>
      </c>
      <c r="W76" s="125">
        <f t="shared" si="20"/>
        <v>686816.62</v>
      </c>
    </row>
    <row r="77" spans="1:23" ht="12.75" hidden="1" outlineLevel="1">
      <c r="A77" s="2" t="s">
        <v>572</v>
      </c>
      <c r="C77" s="2" t="s">
        <v>573</v>
      </c>
      <c r="D77" s="34" t="s">
        <v>574</v>
      </c>
      <c r="E77" s="2">
        <v>0</v>
      </c>
      <c r="F77" s="2">
        <v>0</v>
      </c>
      <c r="G77" s="2">
        <f t="shared" si="15"/>
        <v>0</v>
      </c>
      <c r="H77" s="2">
        <v>0</v>
      </c>
      <c r="I77" s="2">
        <v>0</v>
      </c>
      <c r="J77" s="2">
        <v>0</v>
      </c>
      <c r="K77" s="2">
        <f t="shared" si="16"/>
        <v>0</v>
      </c>
      <c r="L77" s="2">
        <v>0</v>
      </c>
      <c r="M77" s="2">
        <v>0</v>
      </c>
      <c r="N77" s="2">
        <f t="shared" si="17"/>
        <v>0</v>
      </c>
      <c r="O77" s="2">
        <v>0</v>
      </c>
      <c r="P77" s="2">
        <v>0</v>
      </c>
      <c r="Q77" s="2">
        <v>0</v>
      </c>
      <c r="R77" s="2">
        <v>0</v>
      </c>
      <c r="S77" s="2">
        <f t="shared" si="18"/>
        <v>0</v>
      </c>
      <c r="T77" s="2">
        <v>31213.95</v>
      </c>
      <c r="U77" s="78">
        <f t="shared" si="19"/>
        <v>31213.95</v>
      </c>
      <c r="V77" s="2">
        <v>0</v>
      </c>
      <c r="W77" s="125">
        <f t="shared" si="20"/>
        <v>31213.95</v>
      </c>
    </row>
    <row r="78" spans="1:23" ht="12.75" hidden="1" outlineLevel="1">
      <c r="A78" s="2" t="s">
        <v>575</v>
      </c>
      <c r="C78" s="2" t="s">
        <v>576</v>
      </c>
      <c r="D78" s="34" t="s">
        <v>577</v>
      </c>
      <c r="E78" s="2">
        <v>0</v>
      </c>
      <c r="F78" s="2">
        <v>0</v>
      </c>
      <c r="G78" s="2">
        <f t="shared" si="15"/>
        <v>0</v>
      </c>
      <c r="H78" s="2">
        <v>0</v>
      </c>
      <c r="I78" s="2">
        <v>0</v>
      </c>
      <c r="J78" s="2">
        <v>0</v>
      </c>
      <c r="K78" s="2">
        <f t="shared" si="16"/>
        <v>0</v>
      </c>
      <c r="L78" s="2">
        <v>0</v>
      </c>
      <c r="M78" s="2">
        <v>0</v>
      </c>
      <c r="N78" s="2">
        <f t="shared" si="17"/>
        <v>0</v>
      </c>
      <c r="O78" s="2">
        <v>0</v>
      </c>
      <c r="P78" s="2">
        <v>0</v>
      </c>
      <c r="Q78" s="2">
        <v>0</v>
      </c>
      <c r="R78" s="2">
        <v>0</v>
      </c>
      <c r="S78" s="2">
        <f t="shared" si="18"/>
        <v>0</v>
      </c>
      <c r="T78" s="2">
        <v>-5551.05</v>
      </c>
      <c r="U78" s="78">
        <f t="shared" si="19"/>
        <v>-5551.05</v>
      </c>
      <c r="V78" s="2">
        <v>0</v>
      </c>
      <c r="W78" s="125">
        <f t="shared" si="20"/>
        <v>-5551.05</v>
      </c>
    </row>
    <row r="79" spans="1:23" ht="12.75" hidden="1" outlineLevel="1">
      <c r="A79" s="2" t="s">
        <v>578</v>
      </c>
      <c r="C79" s="2" t="s">
        <v>579</v>
      </c>
      <c r="D79" s="34" t="s">
        <v>580</v>
      </c>
      <c r="E79" s="2">
        <v>0</v>
      </c>
      <c r="F79" s="2">
        <v>0</v>
      </c>
      <c r="G79" s="2">
        <f t="shared" si="15"/>
        <v>0</v>
      </c>
      <c r="H79" s="2">
        <v>0</v>
      </c>
      <c r="I79" s="2">
        <v>0</v>
      </c>
      <c r="J79" s="2">
        <v>0</v>
      </c>
      <c r="K79" s="2">
        <f t="shared" si="16"/>
        <v>0</v>
      </c>
      <c r="L79" s="2">
        <v>0</v>
      </c>
      <c r="M79" s="2">
        <v>0</v>
      </c>
      <c r="N79" s="2">
        <f t="shared" si="17"/>
        <v>0</v>
      </c>
      <c r="O79" s="2">
        <v>0</v>
      </c>
      <c r="P79" s="2">
        <v>0</v>
      </c>
      <c r="Q79" s="2">
        <v>0</v>
      </c>
      <c r="R79" s="2">
        <v>0</v>
      </c>
      <c r="S79" s="2">
        <f t="shared" si="18"/>
        <v>0</v>
      </c>
      <c r="T79" s="2">
        <v>143442.06</v>
      </c>
      <c r="U79" s="78">
        <f t="shared" si="19"/>
        <v>143442.06</v>
      </c>
      <c r="V79" s="2">
        <v>0</v>
      </c>
      <c r="W79" s="125">
        <f t="shared" si="20"/>
        <v>143442.06</v>
      </c>
    </row>
    <row r="80" spans="1:23" ht="12.75" hidden="1" outlineLevel="1">
      <c r="A80" s="2" t="s">
        <v>581</v>
      </c>
      <c r="C80" s="2" t="s">
        <v>582</v>
      </c>
      <c r="D80" s="34" t="s">
        <v>583</v>
      </c>
      <c r="E80" s="2">
        <v>0</v>
      </c>
      <c r="F80" s="2">
        <v>0</v>
      </c>
      <c r="G80" s="2">
        <f t="shared" si="15"/>
        <v>0</v>
      </c>
      <c r="H80" s="2">
        <v>0</v>
      </c>
      <c r="I80" s="2">
        <v>0</v>
      </c>
      <c r="J80" s="2">
        <v>0</v>
      </c>
      <c r="K80" s="2">
        <f t="shared" si="16"/>
        <v>0</v>
      </c>
      <c r="L80" s="2">
        <v>0</v>
      </c>
      <c r="M80" s="2">
        <v>0</v>
      </c>
      <c r="N80" s="2">
        <f t="shared" si="17"/>
        <v>0</v>
      </c>
      <c r="O80" s="2">
        <v>0</v>
      </c>
      <c r="P80" s="2">
        <v>0</v>
      </c>
      <c r="Q80" s="2">
        <v>0</v>
      </c>
      <c r="R80" s="2">
        <v>0</v>
      </c>
      <c r="S80" s="2">
        <f t="shared" si="18"/>
        <v>0</v>
      </c>
      <c r="T80" s="2">
        <v>2754.49</v>
      </c>
      <c r="U80" s="78">
        <f t="shared" si="19"/>
        <v>2754.49</v>
      </c>
      <c r="V80" s="2">
        <v>0</v>
      </c>
      <c r="W80" s="125">
        <f t="shared" si="20"/>
        <v>2754.49</v>
      </c>
    </row>
    <row r="81" spans="1:23" ht="12.75" hidden="1" outlineLevel="1">
      <c r="A81" s="2" t="s">
        <v>584</v>
      </c>
      <c r="C81" s="2" t="s">
        <v>585</v>
      </c>
      <c r="D81" s="34" t="s">
        <v>586</v>
      </c>
      <c r="E81" s="2">
        <v>0</v>
      </c>
      <c r="F81" s="2">
        <v>0</v>
      </c>
      <c r="G81" s="2">
        <f t="shared" si="15"/>
        <v>0</v>
      </c>
      <c r="H81" s="2">
        <v>0</v>
      </c>
      <c r="I81" s="2">
        <v>0</v>
      </c>
      <c r="J81" s="2">
        <v>0</v>
      </c>
      <c r="K81" s="2">
        <f t="shared" si="16"/>
        <v>0</v>
      </c>
      <c r="L81" s="2">
        <v>0</v>
      </c>
      <c r="M81" s="2">
        <v>0</v>
      </c>
      <c r="N81" s="2">
        <f t="shared" si="17"/>
        <v>0</v>
      </c>
      <c r="O81" s="2">
        <v>0</v>
      </c>
      <c r="P81" s="2">
        <v>0</v>
      </c>
      <c r="Q81" s="2">
        <v>0</v>
      </c>
      <c r="R81" s="2">
        <v>0</v>
      </c>
      <c r="S81" s="2">
        <f t="shared" si="18"/>
        <v>0</v>
      </c>
      <c r="T81" s="2">
        <v>8.99</v>
      </c>
      <c r="U81" s="78">
        <f t="shared" si="19"/>
        <v>8.99</v>
      </c>
      <c r="V81" s="2">
        <v>0</v>
      </c>
      <c r="W81" s="125">
        <f t="shared" si="20"/>
        <v>8.99</v>
      </c>
    </row>
    <row r="82" spans="1:23" ht="12.75" hidden="1" outlineLevel="1">
      <c r="A82" s="2" t="s">
        <v>587</v>
      </c>
      <c r="C82" s="2" t="s">
        <v>588</v>
      </c>
      <c r="D82" s="34" t="s">
        <v>589</v>
      </c>
      <c r="E82" s="2">
        <v>0</v>
      </c>
      <c r="F82" s="2">
        <v>0</v>
      </c>
      <c r="G82" s="2">
        <f t="shared" si="15"/>
        <v>0</v>
      </c>
      <c r="H82" s="2">
        <v>0</v>
      </c>
      <c r="I82" s="2">
        <v>0</v>
      </c>
      <c r="J82" s="2">
        <v>0</v>
      </c>
      <c r="K82" s="2">
        <f t="shared" si="16"/>
        <v>0</v>
      </c>
      <c r="L82" s="2">
        <v>0</v>
      </c>
      <c r="M82" s="2">
        <v>0</v>
      </c>
      <c r="N82" s="2">
        <f t="shared" si="17"/>
        <v>0</v>
      </c>
      <c r="O82" s="2">
        <v>0</v>
      </c>
      <c r="P82" s="2">
        <v>0</v>
      </c>
      <c r="Q82" s="2">
        <v>0</v>
      </c>
      <c r="R82" s="2">
        <v>0</v>
      </c>
      <c r="S82" s="2">
        <f t="shared" si="18"/>
        <v>0</v>
      </c>
      <c r="T82" s="2">
        <v>7126.78</v>
      </c>
      <c r="U82" s="78">
        <f t="shared" si="19"/>
        <v>7126.78</v>
      </c>
      <c r="V82" s="2">
        <v>0</v>
      </c>
      <c r="W82" s="125">
        <f t="shared" si="20"/>
        <v>7126.78</v>
      </c>
    </row>
    <row r="83" spans="1:23" ht="12.75" hidden="1" outlineLevel="1">
      <c r="A83" s="2" t="s">
        <v>590</v>
      </c>
      <c r="C83" s="2" t="s">
        <v>591</v>
      </c>
      <c r="D83" s="34" t="s">
        <v>592</v>
      </c>
      <c r="E83" s="2">
        <v>0</v>
      </c>
      <c r="F83" s="2">
        <v>0</v>
      </c>
      <c r="G83" s="2">
        <f t="shared" si="15"/>
        <v>0</v>
      </c>
      <c r="H83" s="2">
        <v>0</v>
      </c>
      <c r="I83" s="2">
        <v>0</v>
      </c>
      <c r="J83" s="2">
        <v>0</v>
      </c>
      <c r="K83" s="2">
        <f t="shared" si="16"/>
        <v>0</v>
      </c>
      <c r="L83" s="2">
        <v>0</v>
      </c>
      <c r="M83" s="2">
        <v>0</v>
      </c>
      <c r="N83" s="2">
        <f t="shared" si="17"/>
        <v>0</v>
      </c>
      <c r="O83" s="2">
        <v>0</v>
      </c>
      <c r="P83" s="2">
        <v>0</v>
      </c>
      <c r="Q83" s="2">
        <v>0</v>
      </c>
      <c r="R83" s="2">
        <v>0</v>
      </c>
      <c r="S83" s="2">
        <f t="shared" si="18"/>
        <v>0</v>
      </c>
      <c r="T83" s="2">
        <v>378302.9</v>
      </c>
      <c r="U83" s="78">
        <f t="shared" si="19"/>
        <v>378302.9</v>
      </c>
      <c r="V83" s="2">
        <v>0</v>
      </c>
      <c r="W83" s="125">
        <f t="shared" si="20"/>
        <v>378302.9</v>
      </c>
    </row>
    <row r="84" spans="1:23" ht="12.75" hidden="1" outlineLevel="1">
      <c r="A84" s="2" t="s">
        <v>593</v>
      </c>
      <c r="C84" s="2" t="s">
        <v>594</v>
      </c>
      <c r="D84" s="34" t="s">
        <v>595</v>
      </c>
      <c r="E84" s="2">
        <v>0</v>
      </c>
      <c r="F84" s="2">
        <v>0</v>
      </c>
      <c r="G84" s="2">
        <f t="shared" si="15"/>
        <v>0</v>
      </c>
      <c r="H84" s="2">
        <v>0</v>
      </c>
      <c r="I84" s="2">
        <v>0</v>
      </c>
      <c r="J84" s="2">
        <v>0</v>
      </c>
      <c r="K84" s="2">
        <f t="shared" si="16"/>
        <v>0</v>
      </c>
      <c r="L84" s="2">
        <v>0</v>
      </c>
      <c r="M84" s="2">
        <v>0</v>
      </c>
      <c r="N84" s="2">
        <f t="shared" si="17"/>
        <v>0</v>
      </c>
      <c r="O84" s="2">
        <v>0</v>
      </c>
      <c r="P84" s="2">
        <v>0</v>
      </c>
      <c r="Q84" s="2">
        <v>0</v>
      </c>
      <c r="R84" s="2">
        <v>0</v>
      </c>
      <c r="S84" s="2">
        <f t="shared" si="18"/>
        <v>0</v>
      </c>
      <c r="T84" s="2">
        <v>37.97</v>
      </c>
      <c r="U84" s="78">
        <f t="shared" si="19"/>
        <v>37.97</v>
      </c>
      <c r="V84" s="2">
        <v>0</v>
      </c>
      <c r="W84" s="125">
        <f t="shared" si="20"/>
        <v>37.97</v>
      </c>
    </row>
    <row r="85" spans="1:23" ht="12.75" hidden="1" outlineLevel="1">
      <c r="A85" s="2" t="s">
        <v>596</v>
      </c>
      <c r="C85" s="2" t="s">
        <v>597</v>
      </c>
      <c r="D85" s="34" t="s">
        <v>598</v>
      </c>
      <c r="E85" s="2">
        <v>0</v>
      </c>
      <c r="F85" s="2">
        <v>0</v>
      </c>
      <c r="G85" s="2">
        <f t="shared" si="15"/>
        <v>0</v>
      </c>
      <c r="H85" s="2">
        <v>0</v>
      </c>
      <c r="I85" s="2">
        <v>0</v>
      </c>
      <c r="J85" s="2">
        <v>0</v>
      </c>
      <c r="K85" s="2">
        <f t="shared" si="16"/>
        <v>0</v>
      </c>
      <c r="L85" s="2">
        <v>0</v>
      </c>
      <c r="M85" s="2">
        <v>0</v>
      </c>
      <c r="N85" s="2">
        <f t="shared" si="17"/>
        <v>0</v>
      </c>
      <c r="O85" s="2">
        <v>0</v>
      </c>
      <c r="P85" s="2">
        <v>0</v>
      </c>
      <c r="Q85" s="2">
        <v>0</v>
      </c>
      <c r="R85" s="2">
        <v>0</v>
      </c>
      <c r="S85" s="2">
        <f t="shared" si="18"/>
        <v>0</v>
      </c>
      <c r="T85" s="2">
        <v>10707.27</v>
      </c>
      <c r="U85" s="78">
        <f t="shared" si="19"/>
        <v>10707.27</v>
      </c>
      <c r="V85" s="2">
        <v>0</v>
      </c>
      <c r="W85" s="125">
        <f t="shared" si="20"/>
        <v>10707.27</v>
      </c>
    </row>
    <row r="86" spans="1:23" ht="12.75" hidden="1" outlineLevel="1">
      <c r="A86" s="2" t="s">
        <v>599</v>
      </c>
      <c r="C86" s="2" t="s">
        <v>600</v>
      </c>
      <c r="D86" s="34" t="s">
        <v>601</v>
      </c>
      <c r="E86" s="2">
        <v>0</v>
      </c>
      <c r="F86" s="2">
        <v>0</v>
      </c>
      <c r="G86" s="2">
        <f t="shared" si="15"/>
        <v>0</v>
      </c>
      <c r="H86" s="2">
        <v>0</v>
      </c>
      <c r="I86" s="2">
        <v>0</v>
      </c>
      <c r="J86" s="2">
        <v>0</v>
      </c>
      <c r="K86" s="2">
        <f t="shared" si="16"/>
        <v>0</v>
      </c>
      <c r="L86" s="2">
        <v>0</v>
      </c>
      <c r="M86" s="2">
        <v>0</v>
      </c>
      <c r="N86" s="2">
        <f t="shared" si="17"/>
        <v>0</v>
      </c>
      <c r="O86" s="2">
        <v>0</v>
      </c>
      <c r="P86" s="2">
        <v>0</v>
      </c>
      <c r="Q86" s="2">
        <v>0</v>
      </c>
      <c r="R86" s="2">
        <v>0</v>
      </c>
      <c r="S86" s="2">
        <f t="shared" si="18"/>
        <v>0</v>
      </c>
      <c r="T86" s="2">
        <v>-0.18</v>
      </c>
      <c r="U86" s="78">
        <f t="shared" si="19"/>
        <v>-0.18</v>
      </c>
      <c r="V86" s="2">
        <v>0</v>
      </c>
      <c r="W86" s="125">
        <f t="shared" si="20"/>
        <v>-0.18</v>
      </c>
    </row>
    <row r="87" spans="1:23" ht="12.75" hidden="1" outlineLevel="1">
      <c r="A87" s="2" t="s">
        <v>602</v>
      </c>
      <c r="C87" s="2" t="s">
        <v>603</v>
      </c>
      <c r="D87" s="34" t="s">
        <v>604</v>
      </c>
      <c r="E87" s="2">
        <v>0</v>
      </c>
      <c r="F87" s="2">
        <v>0</v>
      </c>
      <c r="G87" s="2">
        <f t="shared" si="15"/>
        <v>0</v>
      </c>
      <c r="H87" s="2">
        <v>0</v>
      </c>
      <c r="I87" s="2">
        <v>0</v>
      </c>
      <c r="J87" s="2">
        <v>0</v>
      </c>
      <c r="K87" s="2">
        <f t="shared" si="16"/>
        <v>0</v>
      </c>
      <c r="L87" s="2">
        <v>0</v>
      </c>
      <c r="M87" s="2">
        <v>0</v>
      </c>
      <c r="N87" s="2">
        <f t="shared" si="17"/>
        <v>0</v>
      </c>
      <c r="O87" s="2">
        <v>0</v>
      </c>
      <c r="P87" s="2">
        <v>0</v>
      </c>
      <c r="Q87" s="2">
        <v>0</v>
      </c>
      <c r="R87" s="2">
        <v>0</v>
      </c>
      <c r="S87" s="2">
        <f t="shared" si="18"/>
        <v>0</v>
      </c>
      <c r="T87" s="2">
        <v>29940.39</v>
      </c>
      <c r="U87" s="78">
        <f t="shared" si="19"/>
        <v>29940.39</v>
      </c>
      <c r="V87" s="2">
        <v>0</v>
      </c>
      <c r="W87" s="125">
        <f t="shared" si="20"/>
        <v>29940.39</v>
      </c>
    </row>
    <row r="88" spans="1:23" ht="12.75" hidden="1" outlineLevel="1">
      <c r="A88" s="2" t="s">
        <v>605</v>
      </c>
      <c r="C88" s="2" t="s">
        <v>606</v>
      </c>
      <c r="D88" s="34" t="s">
        <v>607</v>
      </c>
      <c r="E88" s="2">
        <v>0</v>
      </c>
      <c r="F88" s="2">
        <v>0</v>
      </c>
      <c r="G88" s="2">
        <f t="shared" si="15"/>
        <v>0</v>
      </c>
      <c r="H88" s="2">
        <v>0</v>
      </c>
      <c r="I88" s="2">
        <v>0</v>
      </c>
      <c r="J88" s="2">
        <v>0</v>
      </c>
      <c r="K88" s="2">
        <f t="shared" si="16"/>
        <v>0</v>
      </c>
      <c r="L88" s="2">
        <v>0</v>
      </c>
      <c r="M88" s="2">
        <v>0</v>
      </c>
      <c r="N88" s="2">
        <f t="shared" si="17"/>
        <v>0</v>
      </c>
      <c r="O88" s="2">
        <v>0</v>
      </c>
      <c r="P88" s="2">
        <v>0</v>
      </c>
      <c r="Q88" s="2">
        <v>0</v>
      </c>
      <c r="R88" s="2">
        <v>0</v>
      </c>
      <c r="S88" s="2">
        <f t="shared" si="18"/>
        <v>0</v>
      </c>
      <c r="T88" s="2">
        <v>15279.3</v>
      </c>
      <c r="U88" s="78">
        <f t="shared" si="19"/>
        <v>15279.3</v>
      </c>
      <c r="V88" s="2">
        <v>0</v>
      </c>
      <c r="W88" s="125">
        <f t="shared" si="20"/>
        <v>15279.3</v>
      </c>
    </row>
    <row r="89" spans="1:23" ht="12.75" hidden="1" outlineLevel="1">
      <c r="A89" s="2" t="s">
        <v>608</v>
      </c>
      <c r="C89" s="2" t="s">
        <v>609</v>
      </c>
      <c r="D89" s="34" t="s">
        <v>610</v>
      </c>
      <c r="E89" s="2">
        <v>0</v>
      </c>
      <c r="F89" s="2">
        <v>0</v>
      </c>
      <c r="G89" s="2">
        <f t="shared" si="15"/>
        <v>0</v>
      </c>
      <c r="H89" s="2">
        <v>0</v>
      </c>
      <c r="I89" s="2">
        <v>0</v>
      </c>
      <c r="J89" s="2">
        <v>0</v>
      </c>
      <c r="K89" s="2">
        <f t="shared" si="16"/>
        <v>0</v>
      </c>
      <c r="L89" s="2">
        <v>0</v>
      </c>
      <c r="M89" s="2">
        <v>0</v>
      </c>
      <c r="N89" s="2">
        <f t="shared" si="17"/>
        <v>0</v>
      </c>
      <c r="O89" s="2">
        <v>0</v>
      </c>
      <c r="P89" s="2">
        <v>0</v>
      </c>
      <c r="Q89" s="2">
        <v>0</v>
      </c>
      <c r="R89" s="2">
        <v>0</v>
      </c>
      <c r="S89" s="2">
        <f t="shared" si="18"/>
        <v>0</v>
      </c>
      <c r="T89" s="2">
        <v>19.32</v>
      </c>
      <c r="U89" s="78">
        <f t="shared" si="19"/>
        <v>19.32</v>
      </c>
      <c r="V89" s="2">
        <v>0</v>
      </c>
      <c r="W89" s="125">
        <f t="shared" si="20"/>
        <v>19.32</v>
      </c>
    </row>
    <row r="90" spans="1:23" ht="12.75" hidden="1" outlineLevel="1">
      <c r="A90" s="2" t="s">
        <v>611</v>
      </c>
      <c r="C90" s="2" t="s">
        <v>612</v>
      </c>
      <c r="D90" s="34" t="s">
        <v>613</v>
      </c>
      <c r="E90" s="2">
        <v>0</v>
      </c>
      <c r="F90" s="2">
        <v>0</v>
      </c>
      <c r="G90" s="2">
        <f t="shared" si="15"/>
        <v>0</v>
      </c>
      <c r="H90" s="2">
        <v>0</v>
      </c>
      <c r="I90" s="2">
        <v>0</v>
      </c>
      <c r="J90" s="2">
        <v>0</v>
      </c>
      <c r="K90" s="2">
        <f t="shared" si="16"/>
        <v>0</v>
      </c>
      <c r="L90" s="2">
        <v>0</v>
      </c>
      <c r="M90" s="2">
        <v>0</v>
      </c>
      <c r="N90" s="2">
        <f t="shared" si="17"/>
        <v>0</v>
      </c>
      <c r="O90" s="2">
        <v>0</v>
      </c>
      <c r="P90" s="2">
        <v>0</v>
      </c>
      <c r="Q90" s="2">
        <v>0</v>
      </c>
      <c r="R90" s="2">
        <v>0</v>
      </c>
      <c r="S90" s="2">
        <f t="shared" si="18"/>
        <v>0</v>
      </c>
      <c r="T90" s="2">
        <v>47.82</v>
      </c>
      <c r="U90" s="78">
        <f t="shared" si="19"/>
        <v>47.82</v>
      </c>
      <c r="V90" s="2">
        <v>0</v>
      </c>
      <c r="W90" s="125">
        <f t="shared" si="20"/>
        <v>47.82</v>
      </c>
    </row>
    <row r="91" spans="1:23" ht="12.75" hidden="1" outlineLevel="1">
      <c r="A91" s="2" t="s">
        <v>614</v>
      </c>
      <c r="C91" s="2" t="s">
        <v>615</v>
      </c>
      <c r="D91" s="34" t="s">
        <v>616</v>
      </c>
      <c r="E91" s="2">
        <v>0</v>
      </c>
      <c r="F91" s="2">
        <v>0</v>
      </c>
      <c r="G91" s="2">
        <f t="shared" si="15"/>
        <v>0</v>
      </c>
      <c r="H91" s="2">
        <v>0</v>
      </c>
      <c r="I91" s="2">
        <v>0</v>
      </c>
      <c r="J91" s="2">
        <v>0</v>
      </c>
      <c r="K91" s="2">
        <f t="shared" si="16"/>
        <v>0</v>
      </c>
      <c r="L91" s="2">
        <v>0</v>
      </c>
      <c r="M91" s="2">
        <v>0</v>
      </c>
      <c r="N91" s="2">
        <f t="shared" si="17"/>
        <v>0</v>
      </c>
      <c r="O91" s="2">
        <v>0</v>
      </c>
      <c r="P91" s="2">
        <v>0</v>
      </c>
      <c r="Q91" s="2">
        <v>0</v>
      </c>
      <c r="R91" s="2">
        <v>0</v>
      </c>
      <c r="S91" s="2">
        <f t="shared" si="18"/>
        <v>0</v>
      </c>
      <c r="T91" s="2">
        <v>145729.54</v>
      </c>
      <c r="U91" s="78">
        <f t="shared" si="19"/>
        <v>145729.54</v>
      </c>
      <c r="V91" s="2">
        <v>0</v>
      </c>
      <c r="W91" s="125">
        <f t="shared" si="20"/>
        <v>145729.54</v>
      </c>
    </row>
    <row r="92" spans="1:23" ht="12.75" hidden="1" outlineLevel="1">
      <c r="A92" s="2" t="s">
        <v>617</v>
      </c>
      <c r="C92" s="2" t="s">
        <v>618</v>
      </c>
      <c r="D92" s="34" t="s">
        <v>619</v>
      </c>
      <c r="E92" s="2">
        <v>0</v>
      </c>
      <c r="F92" s="2">
        <v>0</v>
      </c>
      <c r="G92" s="2">
        <f t="shared" si="15"/>
        <v>0</v>
      </c>
      <c r="H92" s="2">
        <v>0</v>
      </c>
      <c r="I92" s="2">
        <v>0</v>
      </c>
      <c r="J92" s="2">
        <v>0</v>
      </c>
      <c r="K92" s="2">
        <f t="shared" si="16"/>
        <v>0</v>
      </c>
      <c r="L92" s="2">
        <v>0</v>
      </c>
      <c r="M92" s="2">
        <v>0</v>
      </c>
      <c r="N92" s="2">
        <f t="shared" si="17"/>
        <v>0</v>
      </c>
      <c r="O92" s="2">
        <v>0</v>
      </c>
      <c r="P92" s="2">
        <v>0</v>
      </c>
      <c r="Q92" s="2">
        <v>0</v>
      </c>
      <c r="R92" s="2">
        <v>0</v>
      </c>
      <c r="S92" s="2">
        <f t="shared" si="18"/>
        <v>0</v>
      </c>
      <c r="T92" s="2">
        <v>94448.14</v>
      </c>
      <c r="U92" s="78">
        <f t="shared" si="19"/>
        <v>94448.14</v>
      </c>
      <c r="V92" s="2">
        <v>0</v>
      </c>
      <c r="W92" s="125">
        <f t="shared" si="20"/>
        <v>94448.14</v>
      </c>
    </row>
    <row r="93" spans="1:23" ht="12.75" hidden="1" outlineLevel="1">
      <c r="A93" s="2" t="s">
        <v>620</v>
      </c>
      <c r="C93" s="2" t="s">
        <v>621</v>
      </c>
      <c r="D93" s="34" t="s">
        <v>622</v>
      </c>
      <c r="E93" s="2">
        <v>0</v>
      </c>
      <c r="F93" s="2">
        <v>0</v>
      </c>
      <c r="G93" s="2">
        <f t="shared" si="15"/>
        <v>0</v>
      </c>
      <c r="H93" s="2">
        <v>0</v>
      </c>
      <c r="I93" s="2">
        <v>0</v>
      </c>
      <c r="J93" s="2">
        <v>0</v>
      </c>
      <c r="K93" s="2">
        <f t="shared" si="16"/>
        <v>0</v>
      </c>
      <c r="L93" s="2">
        <v>0</v>
      </c>
      <c r="M93" s="2">
        <v>0</v>
      </c>
      <c r="N93" s="2">
        <f t="shared" si="17"/>
        <v>0</v>
      </c>
      <c r="O93" s="2">
        <v>0</v>
      </c>
      <c r="P93" s="2">
        <v>0</v>
      </c>
      <c r="Q93" s="2">
        <v>0</v>
      </c>
      <c r="R93" s="2">
        <v>0</v>
      </c>
      <c r="S93" s="2">
        <f t="shared" si="18"/>
        <v>0</v>
      </c>
      <c r="T93" s="2">
        <v>22222.31</v>
      </c>
      <c r="U93" s="78">
        <f t="shared" si="19"/>
        <v>22222.31</v>
      </c>
      <c r="V93" s="2">
        <v>0</v>
      </c>
      <c r="W93" s="125">
        <f t="shared" si="20"/>
        <v>22222.31</v>
      </c>
    </row>
    <row r="94" spans="1:23" ht="12.75" hidden="1" outlineLevel="1">
      <c r="A94" s="2" t="s">
        <v>623</v>
      </c>
      <c r="C94" s="2" t="s">
        <v>624</v>
      </c>
      <c r="D94" s="34" t="s">
        <v>625</v>
      </c>
      <c r="E94" s="2">
        <v>0</v>
      </c>
      <c r="F94" s="2">
        <v>0</v>
      </c>
      <c r="G94" s="2">
        <f t="shared" si="15"/>
        <v>0</v>
      </c>
      <c r="H94" s="2">
        <v>0</v>
      </c>
      <c r="I94" s="2">
        <v>0</v>
      </c>
      <c r="J94" s="2">
        <v>0</v>
      </c>
      <c r="K94" s="2">
        <f t="shared" si="16"/>
        <v>0</v>
      </c>
      <c r="L94" s="2">
        <v>0</v>
      </c>
      <c r="M94" s="2">
        <v>0</v>
      </c>
      <c r="N94" s="2">
        <f t="shared" si="17"/>
        <v>0</v>
      </c>
      <c r="O94" s="2">
        <v>0</v>
      </c>
      <c r="P94" s="2">
        <v>0</v>
      </c>
      <c r="Q94" s="2">
        <v>0</v>
      </c>
      <c r="R94" s="2">
        <v>0</v>
      </c>
      <c r="S94" s="2">
        <f t="shared" si="18"/>
        <v>0</v>
      </c>
      <c r="T94" s="2">
        <v>590.18</v>
      </c>
      <c r="U94" s="78">
        <f t="shared" si="19"/>
        <v>590.18</v>
      </c>
      <c r="V94" s="2">
        <v>0</v>
      </c>
      <c r="W94" s="125">
        <f t="shared" si="20"/>
        <v>590.18</v>
      </c>
    </row>
    <row r="95" spans="1:23" ht="12.75" hidden="1" outlineLevel="1">
      <c r="A95" s="2" t="s">
        <v>626</v>
      </c>
      <c r="C95" s="2" t="s">
        <v>627</v>
      </c>
      <c r="D95" s="34" t="s">
        <v>628</v>
      </c>
      <c r="E95" s="2">
        <v>0</v>
      </c>
      <c r="F95" s="2">
        <v>0</v>
      </c>
      <c r="G95" s="2">
        <f t="shared" si="15"/>
        <v>0</v>
      </c>
      <c r="H95" s="2">
        <v>0</v>
      </c>
      <c r="I95" s="2">
        <v>0</v>
      </c>
      <c r="J95" s="2">
        <v>0</v>
      </c>
      <c r="K95" s="2">
        <f t="shared" si="16"/>
        <v>0</v>
      </c>
      <c r="L95" s="2">
        <v>0</v>
      </c>
      <c r="M95" s="2">
        <v>0</v>
      </c>
      <c r="N95" s="2">
        <f t="shared" si="17"/>
        <v>0</v>
      </c>
      <c r="O95" s="2">
        <v>0</v>
      </c>
      <c r="P95" s="2">
        <v>0</v>
      </c>
      <c r="Q95" s="2">
        <v>0</v>
      </c>
      <c r="R95" s="2">
        <v>0</v>
      </c>
      <c r="S95" s="2">
        <f t="shared" si="18"/>
        <v>0</v>
      </c>
      <c r="T95" s="2">
        <v>48284.24</v>
      </c>
      <c r="U95" s="78">
        <f t="shared" si="19"/>
        <v>48284.24</v>
      </c>
      <c r="V95" s="2">
        <v>0</v>
      </c>
      <c r="W95" s="125">
        <f t="shared" si="20"/>
        <v>48284.24</v>
      </c>
    </row>
    <row r="96" spans="1:23" ht="12.75" hidden="1" outlineLevel="1">
      <c r="A96" s="2" t="s">
        <v>629</v>
      </c>
      <c r="C96" s="2" t="s">
        <v>630</v>
      </c>
      <c r="D96" s="34" t="s">
        <v>631</v>
      </c>
      <c r="E96" s="2">
        <v>0</v>
      </c>
      <c r="F96" s="2">
        <v>0</v>
      </c>
      <c r="G96" s="2">
        <f t="shared" si="15"/>
        <v>0</v>
      </c>
      <c r="H96" s="2">
        <v>0</v>
      </c>
      <c r="I96" s="2">
        <v>0</v>
      </c>
      <c r="J96" s="2">
        <v>0</v>
      </c>
      <c r="K96" s="2">
        <f t="shared" si="16"/>
        <v>0</v>
      </c>
      <c r="L96" s="2">
        <v>0</v>
      </c>
      <c r="M96" s="2">
        <v>0</v>
      </c>
      <c r="N96" s="2">
        <f t="shared" si="17"/>
        <v>0</v>
      </c>
      <c r="O96" s="2">
        <v>0</v>
      </c>
      <c r="P96" s="2">
        <v>0</v>
      </c>
      <c r="Q96" s="2">
        <v>0</v>
      </c>
      <c r="R96" s="2">
        <v>0</v>
      </c>
      <c r="S96" s="2">
        <f t="shared" si="18"/>
        <v>0</v>
      </c>
      <c r="T96" s="2">
        <v>1683.27</v>
      </c>
      <c r="U96" s="78">
        <f t="shared" si="19"/>
        <v>1683.27</v>
      </c>
      <c r="V96" s="2">
        <v>0</v>
      </c>
      <c r="W96" s="125">
        <f t="shared" si="20"/>
        <v>1683.27</v>
      </c>
    </row>
    <row r="97" spans="1:23" ht="12.75" hidden="1" outlineLevel="1">
      <c r="A97" s="2" t="s">
        <v>632</v>
      </c>
      <c r="C97" s="2" t="s">
        <v>633</v>
      </c>
      <c r="D97" s="34" t="s">
        <v>634</v>
      </c>
      <c r="E97" s="2">
        <v>0</v>
      </c>
      <c r="F97" s="2">
        <v>0</v>
      </c>
      <c r="G97" s="2">
        <f t="shared" si="15"/>
        <v>0</v>
      </c>
      <c r="H97" s="2">
        <v>0</v>
      </c>
      <c r="I97" s="2">
        <v>0</v>
      </c>
      <c r="J97" s="2">
        <v>0</v>
      </c>
      <c r="K97" s="2">
        <f t="shared" si="16"/>
        <v>0</v>
      </c>
      <c r="L97" s="2">
        <v>0</v>
      </c>
      <c r="M97" s="2">
        <v>0</v>
      </c>
      <c r="N97" s="2">
        <f t="shared" si="17"/>
        <v>0</v>
      </c>
      <c r="O97" s="2">
        <v>0</v>
      </c>
      <c r="P97" s="2">
        <v>0</v>
      </c>
      <c r="Q97" s="2">
        <v>0</v>
      </c>
      <c r="R97" s="2">
        <v>0</v>
      </c>
      <c r="S97" s="2">
        <f t="shared" si="18"/>
        <v>0</v>
      </c>
      <c r="T97" s="2">
        <v>141.45</v>
      </c>
      <c r="U97" s="78">
        <f t="shared" si="19"/>
        <v>141.45</v>
      </c>
      <c r="V97" s="2">
        <v>0</v>
      </c>
      <c r="W97" s="125">
        <f t="shared" si="20"/>
        <v>141.45</v>
      </c>
    </row>
    <row r="98" spans="1:23" ht="12.75" hidden="1" outlineLevel="1">
      <c r="A98" s="2" t="s">
        <v>635</v>
      </c>
      <c r="C98" s="2" t="s">
        <v>636</v>
      </c>
      <c r="D98" s="34" t="s">
        <v>637</v>
      </c>
      <c r="E98" s="2">
        <v>0</v>
      </c>
      <c r="F98" s="2">
        <v>0</v>
      </c>
      <c r="G98" s="2">
        <f t="shared" si="15"/>
        <v>0</v>
      </c>
      <c r="H98" s="2">
        <v>0</v>
      </c>
      <c r="I98" s="2">
        <v>0</v>
      </c>
      <c r="J98" s="2">
        <v>0</v>
      </c>
      <c r="K98" s="2">
        <f t="shared" si="16"/>
        <v>0</v>
      </c>
      <c r="L98" s="2">
        <v>0</v>
      </c>
      <c r="M98" s="2">
        <v>0</v>
      </c>
      <c r="N98" s="2">
        <f t="shared" si="17"/>
        <v>0</v>
      </c>
      <c r="O98" s="2">
        <v>0</v>
      </c>
      <c r="P98" s="2">
        <v>0</v>
      </c>
      <c r="Q98" s="2">
        <v>0</v>
      </c>
      <c r="R98" s="2">
        <v>0</v>
      </c>
      <c r="S98" s="2">
        <f t="shared" si="18"/>
        <v>0</v>
      </c>
      <c r="T98" s="2">
        <v>98313.53</v>
      </c>
      <c r="U98" s="78">
        <f t="shared" si="19"/>
        <v>98313.53</v>
      </c>
      <c r="V98" s="2">
        <v>0</v>
      </c>
      <c r="W98" s="125">
        <f t="shared" si="20"/>
        <v>98313.53</v>
      </c>
    </row>
    <row r="99" spans="1:23" ht="12.75" hidden="1" outlineLevel="1">
      <c r="A99" s="2" t="s">
        <v>638</v>
      </c>
      <c r="C99" s="2" t="s">
        <v>639</v>
      </c>
      <c r="D99" s="34" t="s">
        <v>640</v>
      </c>
      <c r="E99" s="2">
        <v>854486.94</v>
      </c>
      <c r="F99" s="2">
        <v>0</v>
      </c>
      <c r="G99" s="2">
        <f t="shared" si="15"/>
        <v>854486.94</v>
      </c>
      <c r="H99" s="2">
        <v>0</v>
      </c>
      <c r="I99" s="2">
        <v>0</v>
      </c>
      <c r="J99" s="2">
        <v>0</v>
      </c>
      <c r="K99" s="2">
        <f t="shared" si="16"/>
        <v>0</v>
      </c>
      <c r="L99" s="2">
        <v>0</v>
      </c>
      <c r="M99" s="2">
        <v>0</v>
      </c>
      <c r="N99" s="2">
        <f t="shared" si="17"/>
        <v>0</v>
      </c>
      <c r="O99" s="2">
        <v>0</v>
      </c>
      <c r="P99" s="2">
        <v>0</v>
      </c>
      <c r="Q99" s="2">
        <v>0</v>
      </c>
      <c r="R99" s="2">
        <v>0</v>
      </c>
      <c r="S99" s="2">
        <f t="shared" si="18"/>
        <v>0</v>
      </c>
      <c r="T99" s="2">
        <v>-15523510.53</v>
      </c>
      <c r="U99" s="78">
        <f t="shared" si="19"/>
        <v>-14669023.59</v>
      </c>
      <c r="V99" s="2">
        <v>1668000</v>
      </c>
      <c r="W99" s="125">
        <f t="shared" si="20"/>
        <v>-13001023.59</v>
      </c>
    </row>
    <row r="100" spans="1:23" ht="12.75" customHeight="1" collapsed="1">
      <c r="A100" s="121" t="s">
        <v>641</v>
      </c>
      <c r="B100" s="30"/>
      <c r="C100" s="121" t="s">
        <v>333</v>
      </c>
      <c r="D100" s="31"/>
      <c r="E100" s="32">
        <v>2256521.48</v>
      </c>
      <c r="F100" s="32">
        <v>70324.18</v>
      </c>
      <c r="G100" s="35">
        <f>E100+F100</f>
        <v>2326845.66</v>
      </c>
      <c r="H100" s="35">
        <v>0</v>
      </c>
      <c r="I100" s="35">
        <v>0</v>
      </c>
      <c r="J100" s="35">
        <v>0</v>
      </c>
      <c r="K100" s="35">
        <f>I100+J100</f>
        <v>0</v>
      </c>
      <c r="L100" s="35">
        <v>0</v>
      </c>
      <c r="M100" s="35">
        <v>0</v>
      </c>
      <c r="N100" s="35">
        <f t="shared" si="17"/>
        <v>0</v>
      </c>
      <c r="O100" s="35">
        <v>6753.12</v>
      </c>
      <c r="P100" s="35">
        <v>0</v>
      </c>
      <c r="Q100" s="35">
        <v>92.23</v>
      </c>
      <c r="R100" s="35">
        <v>0</v>
      </c>
      <c r="S100" s="35">
        <f>O100+P100+Q100+R100</f>
        <v>6845.349999999999</v>
      </c>
      <c r="T100" s="35">
        <v>2298726.929999994</v>
      </c>
      <c r="U100" s="123">
        <f t="shared" si="19"/>
        <v>4632417.939999994</v>
      </c>
      <c r="V100" s="32">
        <v>244676114.92</v>
      </c>
      <c r="W100" s="124">
        <f>U100+V100</f>
        <v>249308532.85999998</v>
      </c>
    </row>
    <row r="101" spans="1:23" ht="12.75" hidden="1" outlineLevel="1">
      <c r="A101" s="2" t="s">
        <v>642</v>
      </c>
      <c r="C101" s="2" t="s">
        <v>643</v>
      </c>
      <c r="D101" s="34" t="s">
        <v>644</v>
      </c>
      <c r="E101" s="2">
        <v>22950.52</v>
      </c>
      <c r="F101" s="2">
        <v>-22950.52</v>
      </c>
      <c r="G101" s="2">
        <f>E101+F101</f>
        <v>0</v>
      </c>
      <c r="H101" s="2">
        <v>0</v>
      </c>
      <c r="I101" s="2">
        <v>0</v>
      </c>
      <c r="J101" s="2">
        <v>0</v>
      </c>
      <c r="K101" s="2">
        <f>I101+J101</f>
        <v>0</v>
      </c>
      <c r="L101" s="2">
        <v>0</v>
      </c>
      <c r="M101" s="2">
        <v>0</v>
      </c>
      <c r="N101" s="2">
        <f>L101+M101</f>
        <v>0</v>
      </c>
      <c r="O101" s="2">
        <v>0</v>
      </c>
      <c r="P101" s="2">
        <v>0</v>
      </c>
      <c r="Q101" s="2">
        <v>0</v>
      </c>
      <c r="R101" s="2">
        <v>0</v>
      </c>
      <c r="S101" s="2">
        <f>O101+P101+Q101+R101</f>
        <v>0</v>
      </c>
      <c r="T101" s="2">
        <v>0</v>
      </c>
      <c r="U101" s="78">
        <f>G101+H101+K101+N101+S101+T101</f>
        <v>0</v>
      </c>
      <c r="V101" s="2">
        <v>4914.47</v>
      </c>
      <c r="W101" s="125">
        <f>U101+V101</f>
        <v>4914.47</v>
      </c>
    </row>
    <row r="102" spans="1:23" ht="12.75" hidden="1" outlineLevel="1">
      <c r="A102" s="2" t="s">
        <v>645</v>
      </c>
      <c r="C102" s="2" t="s">
        <v>646</v>
      </c>
      <c r="D102" s="34" t="s">
        <v>647</v>
      </c>
      <c r="E102" s="2">
        <v>0</v>
      </c>
      <c r="F102" s="2">
        <v>5763600.7</v>
      </c>
      <c r="G102" s="2">
        <f>E102+F102</f>
        <v>5763600.7</v>
      </c>
      <c r="H102" s="2">
        <v>0</v>
      </c>
      <c r="I102" s="2">
        <v>0</v>
      </c>
      <c r="J102" s="2">
        <v>0</v>
      </c>
      <c r="K102" s="2">
        <f>I102+J102</f>
        <v>0</v>
      </c>
      <c r="L102" s="2">
        <v>0</v>
      </c>
      <c r="M102" s="2">
        <v>0</v>
      </c>
      <c r="N102" s="2">
        <f>L102+M102</f>
        <v>0</v>
      </c>
      <c r="O102" s="2">
        <v>0</v>
      </c>
      <c r="P102" s="2">
        <v>0</v>
      </c>
      <c r="Q102" s="2">
        <v>0</v>
      </c>
      <c r="R102" s="2">
        <v>0</v>
      </c>
      <c r="S102" s="2">
        <f>O102+P102+Q102+R102</f>
        <v>0</v>
      </c>
      <c r="T102" s="2">
        <v>0</v>
      </c>
      <c r="U102" s="78">
        <f>G102+H102+K102+N102+S102+T102</f>
        <v>5763600.7</v>
      </c>
      <c r="V102" s="2">
        <v>0</v>
      </c>
      <c r="W102" s="125">
        <f>U102+V102</f>
        <v>5763600.7</v>
      </c>
    </row>
    <row r="103" spans="1:23" ht="12.75" customHeight="1" collapsed="1">
      <c r="A103" s="121" t="s">
        <v>648</v>
      </c>
      <c r="B103" s="30"/>
      <c r="C103" s="121" t="s">
        <v>649</v>
      </c>
      <c r="D103" s="31"/>
      <c r="E103" s="32">
        <v>22950.52</v>
      </c>
      <c r="F103" s="32">
        <v>5740650.180000001</v>
      </c>
      <c r="G103" s="37">
        <f aca="true" t="shared" si="21" ref="G103:G114">E103+F103</f>
        <v>5763600.7</v>
      </c>
      <c r="H103" s="37">
        <v>0</v>
      </c>
      <c r="I103" s="37">
        <v>0</v>
      </c>
      <c r="J103" s="37">
        <v>0</v>
      </c>
      <c r="K103" s="37">
        <f aca="true" t="shared" si="22" ref="K103:K114">I103+J103</f>
        <v>0</v>
      </c>
      <c r="L103" s="37">
        <v>0</v>
      </c>
      <c r="M103" s="37">
        <v>0</v>
      </c>
      <c r="N103" s="37">
        <f t="shared" si="17"/>
        <v>0</v>
      </c>
      <c r="O103" s="37">
        <v>0</v>
      </c>
      <c r="P103" s="37">
        <v>0</v>
      </c>
      <c r="Q103" s="37">
        <v>0</v>
      </c>
      <c r="R103" s="37">
        <v>0</v>
      </c>
      <c r="S103" s="37">
        <f aca="true" t="shared" si="23" ref="S103:S114">O103+P103+Q103+R103</f>
        <v>0</v>
      </c>
      <c r="T103" s="37">
        <v>0</v>
      </c>
      <c r="U103" s="126">
        <f t="shared" si="19"/>
        <v>5763600.7</v>
      </c>
      <c r="V103" s="32">
        <v>4914.47</v>
      </c>
      <c r="W103" s="124">
        <f aca="true" t="shared" si="24" ref="W103:W122">U103+V103</f>
        <v>5768515.17</v>
      </c>
    </row>
    <row r="104" spans="1:23" ht="12.75" hidden="1" outlineLevel="1">
      <c r="A104" s="2" t="s">
        <v>650</v>
      </c>
      <c r="C104" s="2" t="s">
        <v>651</v>
      </c>
      <c r="D104" s="34" t="s">
        <v>652</v>
      </c>
      <c r="E104" s="2">
        <v>65333.32</v>
      </c>
      <c r="F104" s="2">
        <v>0</v>
      </c>
      <c r="G104" s="127">
        <f>E104+F104</f>
        <v>65333.32</v>
      </c>
      <c r="H104" s="127">
        <v>0</v>
      </c>
      <c r="I104" s="127">
        <v>0</v>
      </c>
      <c r="J104" s="127">
        <v>0</v>
      </c>
      <c r="K104" s="127">
        <f>I104+J104</f>
        <v>0</v>
      </c>
      <c r="L104" s="127">
        <v>0</v>
      </c>
      <c r="M104" s="127">
        <v>0</v>
      </c>
      <c r="N104" s="127">
        <f>L104+M104</f>
        <v>0</v>
      </c>
      <c r="O104" s="127">
        <v>0</v>
      </c>
      <c r="P104" s="127">
        <v>0</v>
      </c>
      <c r="Q104" s="127">
        <v>0</v>
      </c>
      <c r="R104" s="127">
        <v>0</v>
      </c>
      <c r="S104" s="127">
        <f>O104+P104+Q104+R104</f>
        <v>0</v>
      </c>
      <c r="T104" s="127">
        <v>0</v>
      </c>
      <c r="U104" s="128">
        <f>G104+H104+K104+N104+S104+T104</f>
        <v>65333.32</v>
      </c>
      <c r="V104" s="2">
        <v>68618.73</v>
      </c>
      <c r="W104" s="125">
        <f>U104+V104</f>
        <v>133952.05</v>
      </c>
    </row>
    <row r="105" spans="1:23" ht="12.75" customHeight="1" collapsed="1">
      <c r="A105" s="121" t="s">
        <v>653</v>
      </c>
      <c r="B105" s="30"/>
      <c r="C105" s="121" t="s">
        <v>654</v>
      </c>
      <c r="D105" s="31"/>
      <c r="E105" s="32">
        <v>65333.32</v>
      </c>
      <c r="F105" s="32">
        <v>0</v>
      </c>
      <c r="G105" s="37">
        <f t="shared" si="21"/>
        <v>65333.32</v>
      </c>
      <c r="H105" s="37">
        <v>0</v>
      </c>
      <c r="I105" s="37">
        <v>0</v>
      </c>
      <c r="J105" s="37">
        <v>0</v>
      </c>
      <c r="K105" s="37">
        <f t="shared" si="22"/>
        <v>0</v>
      </c>
      <c r="L105" s="37">
        <v>0</v>
      </c>
      <c r="M105" s="37">
        <v>0</v>
      </c>
      <c r="N105" s="37">
        <f t="shared" si="17"/>
        <v>0</v>
      </c>
      <c r="O105" s="37">
        <v>0</v>
      </c>
      <c r="P105" s="37">
        <v>0</v>
      </c>
      <c r="Q105" s="37">
        <v>0</v>
      </c>
      <c r="R105" s="37">
        <v>0</v>
      </c>
      <c r="S105" s="37">
        <f t="shared" si="23"/>
        <v>0</v>
      </c>
      <c r="T105" s="37">
        <v>0</v>
      </c>
      <c r="U105" s="126">
        <f t="shared" si="19"/>
        <v>65333.32</v>
      </c>
      <c r="V105" s="32">
        <v>68618.73</v>
      </c>
      <c r="W105" s="124">
        <f t="shared" si="24"/>
        <v>133952.05</v>
      </c>
    </row>
    <row r="106" spans="1:23" ht="12.75" hidden="1" outlineLevel="1">
      <c r="A106" s="2" t="s">
        <v>655</v>
      </c>
      <c r="C106" s="2" t="s">
        <v>656</v>
      </c>
      <c r="D106" s="34" t="s">
        <v>657</v>
      </c>
      <c r="E106" s="2">
        <v>0</v>
      </c>
      <c r="F106" s="2">
        <v>0</v>
      </c>
      <c r="G106" s="127">
        <f>E106+F106</f>
        <v>0</v>
      </c>
      <c r="H106" s="127">
        <v>0</v>
      </c>
      <c r="I106" s="127">
        <v>0</v>
      </c>
      <c r="J106" s="127">
        <v>0</v>
      </c>
      <c r="K106" s="127">
        <f>I106+J106</f>
        <v>0</v>
      </c>
      <c r="L106" s="127">
        <v>0</v>
      </c>
      <c r="M106" s="127">
        <v>0</v>
      </c>
      <c r="N106" s="127">
        <f>L106+M106</f>
        <v>0</v>
      </c>
      <c r="O106" s="127">
        <v>0</v>
      </c>
      <c r="P106" s="127">
        <v>0</v>
      </c>
      <c r="Q106" s="127">
        <v>1540846.17</v>
      </c>
      <c r="R106" s="127">
        <v>0</v>
      </c>
      <c r="S106" s="127">
        <f>O106+P106+Q106+R106</f>
        <v>1540846.17</v>
      </c>
      <c r="T106" s="127">
        <v>0</v>
      </c>
      <c r="U106" s="128">
        <f>G106+H106+K106+N106+S106+T106</f>
        <v>1540846.17</v>
      </c>
      <c r="V106" s="2">
        <v>0</v>
      </c>
      <c r="W106" s="125">
        <f>U106+V106</f>
        <v>1540846.17</v>
      </c>
    </row>
    <row r="107" spans="1:23" ht="12.75" customHeight="1" collapsed="1">
      <c r="A107" s="121" t="s">
        <v>658</v>
      </c>
      <c r="B107" s="30"/>
      <c r="C107" s="121" t="s">
        <v>659</v>
      </c>
      <c r="D107" s="31"/>
      <c r="E107" s="32">
        <v>0</v>
      </c>
      <c r="F107" s="32">
        <v>0</v>
      </c>
      <c r="G107" s="37">
        <f t="shared" si="21"/>
        <v>0</v>
      </c>
      <c r="H107" s="37">
        <v>0</v>
      </c>
      <c r="I107" s="37">
        <v>0</v>
      </c>
      <c r="J107" s="37">
        <v>0</v>
      </c>
      <c r="K107" s="37">
        <f t="shared" si="22"/>
        <v>0</v>
      </c>
      <c r="L107" s="37">
        <v>0</v>
      </c>
      <c r="M107" s="37">
        <v>0</v>
      </c>
      <c r="N107" s="37">
        <f t="shared" si="17"/>
        <v>0</v>
      </c>
      <c r="O107" s="37">
        <v>0</v>
      </c>
      <c r="P107" s="37">
        <v>0</v>
      </c>
      <c r="Q107" s="37">
        <v>1540846.17</v>
      </c>
      <c r="R107" s="37">
        <v>0</v>
      </c>
      <c r="S107" s="37">
        <f t="shared" si="23"/>
        <v>1540846.17</v>
      </c>
      <c r="T107" s="37">
        <v>0</v>
      </c>
      <c r="U107" s="126">
        <f t="shared" si="19"/>
        <v>1540846.17</v>
      </c>
      <c r="V107" s="32">
        <v>0</v>
      </c>
      <c r="W107" s="124">
        <f t="shared" si="24"/>
        <v>1540846.17</v>
      </c>
    </row>
    <row r="108" spans="1:23" ht="12.75" hidden="1" outlineLevel="1">
      <c r="A108" s="2" t="s">
        <v>660</v>
      </c>
      <c r="C108" s="2" t="s">
        <v>661</v>
      </c>
      <c r="D108" s="34" t="s">
        <v>662</v>
      </c>
      <c r="E108" s="2">
        <v>58275134.35</v>
      </c>
      <c r="F108" s="2">
        <v>0</v>
      </c>
      <c r="G108" s="127">
        <f>E108+F108</f>
        <v>58275134.35</v>
      </c>
      <c r="H108" s="127">
        <v>0</v>
      </c>
      <c r="I108" s="127">
        <v>0</v>
      </c>
      <c r="J108" s="127">
        <v>0</v>
      </c>
      <c r="K108" s="127">
        <f>I108+J108</f>
        <v>0</v>
      </c>
      <c r="L108" s="127">
        <v>0</v>
      </c>
      <c r="M108" s="127">
        <v>0</v>
      </c>
      <c r="N108" s="127">
        <f>L108+M108</f>
        <v>0</v>
      </c>
      <c r="O108" s="127">
        <v>0</v>
      </c>
      <c r="P108" s="127">
        <v>0</v>
      </c>
      <c r="Q108" s="127">
        <v>0</v>
      </c>
      <c r="R108" s="127">
        <v>0</v>
      </c>
      <c r="S108" s="127">
        <f>O108+P108+Q108+R108</f>
        <v>0</v>
      </c>
      <c r="T108" s="127">
        <v>0</v>
      </c>
      <c r="U108" s="128">
        <f>G108+H108+K108+N108+S108+T108</f>
        <v>58275134.35</v>
      </c>
      <c r="V108" s="2">
        <v>0</v>
      </c>
      <c r="W108" s="125">
        <f>U108+V108</f>
        <v>58275134.35</v>
      </c>
    </row>
    <row r="109" spans="1:23" ht="12.75" customHeight="1" collapsed="1">
      <c r="A109" s="121" t="s">
        <v>663</v>
      </c>
      <c r="B109" s="30"/>
      <c r="C109" s="121" t="s">
        <v>664</v>
      </c>
      <c r="D109" s="31"/>
      <c r="E109" s="32">
        <v>58275134.35</v>
      </c>
      <c r="F109" s="32">
        <v>0</v>
      </c>
      <c r="G109" s="37">
        <f t="shared" si="21"/>
        <v>58275134.35</v>
      </c>
      <c r="H109" s="37">
        <v>0</v>
      </c>
      <c r="I109" s="37">
        <v>0</v>
      </c>
      <c r="J109" s="37">
        <v>0</v>
      </c>
      <c r="K109" s="37">
        <f t="shared" si="22"/>
        <v>0</v>
      </c>
      <c r="L109" s="37">
        <v>0</v>
      </c>
      <c r="M109" s="37">
        <v>0</v>
      </c>
      <c r="N109" s="37">
        <f t="shared" si="17"/>
        <v>0</v>
      </c>
      <c r="O109" s="37">
        <v>0</v>
      </c>
      <c r="P109" s="37">
        <v>0</v>
      </c>
      <c r="Q109" s="37">
        <v>0</v>
      </c>
      <c r="R109" s="37">
        <v>0</v>
      </c>
      <c r="S109" s="37">
        <f t="shared" si="23"/>
        <v>0</v>
      </c>
      <c r="T109" s="37">
        <v>0</v>
      </c>
      <c r="U109" s="126">
        <f t="shared" si="19"/>
        <v>58275134.35</v>
      </c>
      <c r="V109" s="32">
        <v>0</v>
      </c>
      <c r="W109" s="124">
        <f t="shared" si="24"/>
        <v>58275134.35</v>
      </c>
    </row>
    <row r="110" spans="1:23" ht="12.75" hidden="1" outlineLevel="1">
      <c r="A110" s="2" t="s">
        <v>665</v>
      </c>
      <c r="C110" s="2" t="s">
        <v>666</v>
      </c>
      <c r="D110" s="34" t="s">
        <v>667</v>
      </c>
      <c r="E110" s="2">
        <v>0</v>
      </c>
      <c r="F110" s="2">
        <v>82905.99</v>
      </c>
      <c r="G110" s="127">
        <f>E110+F110</f>
        <v>82905.99</v>
      </c>
      <c r="H110" s="127">
        <v>0</v>
      </c>
      <c r="I110" s="127">
        <v>0</v>
      </c>
      <c r="J110" s="127">
        <v>0</v>
      </c>
      <c r="K110" s="127">
        <f>I110+J110</f>
        <v>0</v>
      </c>
      <c r="L110" s="127">
        <v>0</v>
      </c>
      <c r="M110" s="127">
        <v>0</v>
      </c>
      <c r="N110" s="127">
        <f>L110+M110</f>
        <v>0</v>
      </c>
      <c r="O110" s="127">
        <v>0</v>
      </c>
      <c r="P110" s="127">
        <v>0</v>
      </c>
      <c r="Q110" s="127">
        <v>0</v>
      </c>
      <c r="R110" s="127">
        <v>0</v>
      </c>
      <c r="S110" s="127">
        <f>O110+P110+Q110+R110</f>
        <v>0</v>
      </c>
      <c r="T110" s="127">
        <v>0</v>
      </c>
      <c r="U110" s="128">
        <f>G110+H110+K110+N110+S110+T110</f>
        <v>82905.99</v>
      </c>
      <c r="V110" s="2">
        <v>0</v>
      </c>
      <c r="W110" s="125">
        <f>U110+V110</f>
        <v>82905.99</v>
      </c>
    </row>
    <row r="111" spans="1:23" ht="12.75" customHeight="1" collapsed="1">
      <c r="A111" s="121" t="s">
        <v>668</v>
      </c>
      <c r="B111" s="30"/>
      <c r="C111" s="121" t="s">
        <v>669</v>
      </c>
      <c r="D111" s="31"/>
      <c r="E111" s="32">
        <v>0</v>
      </c>
      <c r="F111" s="32">
        <v>82905.99</v>
      </c>
      <c r="G111" s="37">
        <f t="shared" si="21"/>
        <v>82905.99</v>
      </c>
      <c r="H111" s="37">
        <v>0</v>
      </c>
      <c r="I111" s="37">
        <v>0</v>
      </c>
      <c r="J111" s="37">
        <v>0</v>
      </c>
      <c r="K111" s="37">
        <f t="shared" si="22"/>
        <v>0</v>
      </c>
      <c r="L111" s="37">
        <v>0</v>
      </c>
      <c r="M111" s="37">
        <v>0</v>
      </c>
      <c r="N111" s="37">
        <f t="shared" si="17"/>
        <v>0</v>
      </c>
      <c r="O111" s="37">
        <v>0</v>
      </c>
      <c r="P111" s="37">
        <v>0</v>
      </c>
      <c r="Q111" s="37">
        <v>0</v>
      </c>
      <c r="R111" s="37">
        <v>0</v>
      </c>
      <c r="S111" s="37">
        <f t="shared" si="23"/>
        <v>0</v>
      </c>
      <c r="T111" s="37">
        <v>0</v>
      </c>
      <c r="U111" s="126">
        <f t="shared" si="19"/>
        <v>82905.99</v>
      </c>
      <c r="V111" s="32">
        <v>0</v>
      </c>
      <c r="W111" s="124">
        <f t="shared" si="24"/>
        <v>82905.99</v>
      </c>
    </row>
    <row r="112" spans="1:23" ht="12.75" hidden="1" outlineLevel="1">
      <c r="A112" s="2" t="s">
        <v>670</v>
      </c>
      <c r="C112" s="2" t="s">
        <v>671</v>
      </c>
      <c r="D112" s="34" t="s">
        <v>672</v>
      </c>
      <c r="E112" s="2">
        <v>0</v>
      </c>
      <c r="F112" s="2">
        <v>0</v>
      </c>
      <c r="G112" s="127">
        <f>E112+F112</f>
        <v>0</v>
      </c>
      <c r="H112" s="127">
        <v>0</v>
      </c>
      <c r="I112" s="127">
        <v>0</v>
      </c>
      <c r="J112" s="127">
        <v>0</v>
      </c>
      <c r="K112" s="127">
        <f>I112+J112</f>
        <v>0</v>
      </c>
      <c r="L112" s="127">
        <v>0</v>
      </c>
      <c r="M112" s="127">
        <v>0</v>
      </c>
      <c r="N112" s="127">
        <f>L112+M112</f>
        <v>0</v>
      </c>
      <c r="O112" s="127">
        <v>0</v>
      </c>
      <c r="P112" s="127">
        <v>0</v>
      </c>
      <c r="Q112" s="127">
        <v>0</v>
      </c>
      <c r="R112" s="127">
        <v>0</v>
      </c>
      <c r="S112" s="127">
        <f>O112+P112+Q112+R112</f>
        <v>0</v>
      </c>
      <c r="T112" s="127">
        <v>-109800707.27</v>
      </c>
      <c r="U112" s="128">
        <f>G112+H112+K112+N112+S112+T112</f>
        <v>-109800707.27</v>
      </c>
      <c r="V112" s="2">
        <v>0</v>
      </c>
      <c r="W112" s="125">
        <f>U112+V112</f>
        <v>-109800707.27</v>
      </c>
    </row>
    <row r="113" spans="1:23" ht="12.75" hidden="1" outlineLevel="1">
      <c r="A113" s="2" t="s">
        <v>673</v>
      </c>
      <c r="C113" s="2" t="s">
        <v>674</v>
      </c>
      <c r="D113" s="34" t="s">
        <v>675</v>
      </c>
      <c r="E113" s="2">
        <v>0</v>
      </c>
      <c r="F113" s="2">
        <v>0</v>
      </c>
      <c r="G113" s="127">
        <f>E113+F113</f>
        <v>0</v>
      </c>
      <c r="H113" s="127">
        <v>0</v>
      </c>
      <c r="I113" s="127">
        <v>0</v>
      </c>
      <c r="J113" s="127">
        <v>0</v>
      </c>
      <c r="K113" s="127">
        <f>I113+J113</f>
        <v>0</v>
      </c>
      <c r="L113" s="127">
        <v>0</v>
      </c>
      <c r="M113" s="127">
        <v>0</v>
      </c>
      <c r="N113" s="127">
        <f>L113+M113</f>
        <v>0</v>
      </c>
      <c r="O113" s="127">
        <v>0</v>
      </c>
      <c r="P113" s="127">
        <v>0</v>
      </c>
      <c r="Q113" s="127">
        <v>0</v>
      </c>
      <c r="R113" s="127">
        <v>0</v>
      </c>
      <c r="S113" s="127">
        <f>O113+P113+Q113+R113</f>
        <v>0</v>
      </c>
      <c r="T113" s="127">
        <v>126594560.45</v>
      </c>
      <c r="U113" s="128">
        <f>G113+H113+K113+N113+S113+T113</f>
        <v>126594560.45</v>
      </c>
      <c r="V113" s="2">
        <v>0</v>
      </c>
      <c r="W113" s="125">
        <f>U113+V113</f>
        <v>126594560.45</v>
      </c>
    </row>
    <row r="114" spans="1:23" ht="12.75" customHeight="1" collapsed="1">
      <c r="A114" s="121" t="s">
        <v>676</v>
      </c>
      <c r="B114" s="30"/>
      <c r="C114" s="121" t="s">
        <v>677</v>
      </c>
      <c r="D114" s="31"/>
      <c r="E114" s="32">
        <v>0</v>
      </c>
      <c r="F114" s="32">
        <v>0</v>
      </c>
      <c r="G114" s="37">
        <f t="shared" si="21"/>
        <v>0</v>
      </c>
      <c r="H114" s="37">
        <v>0</v>
      </c>
      <c r="I114" s="37">
        <v>0</v>
      </c>
      <c r="J114" s="37">
        <v>0</v>
      </c>
      <c r="K114" s="37">
        <f t="shared" si="22"/>
        <v>0</v>
      </c>
      <c r="L114" s="37">
        <v>0</v>
      </c>
      <c r="M114" s="37">
        <v>0</v>
      </c>
      <c r="N114" s="37">
        <f>L114+M114</f>
        <v>0</v>
      </c>
      <c r="O114" s="37">
        <v>0</v>
      </c>
      <c r="P114" s="37">
        <v>0</v>
      </c>
      <c r="Q114" s="37">
        <v>0</v>
      </c>
      <c r="R114" s="37">
        <v>0</v>
      </c>
      <c r="S114" s="37">
        <f t="shared" si="23"/>
        <v>0</v>
      </c>
      <c r="T114" s="37">
        <v>16793853.180000007</v>
      </c>
      <c r="U114" s="126">
        <f t="shared" si="19"/>
        <v>16793853.180000007</v>
      </c>
      <c r="V114" s="32">
        <v>0</v>
      </c>
      <c r="W114" s="124">
        <f t="shared" si="24"/>
        <v>16793853.180000007</v>
      </c>
    </row>
    <row r="115" spans="1:23" ht="12.75" customHeight="1">
      <c r="A115" s="121" t="s">
        <v>303</v>
      </c>
      <c r="B115" s="30"/>
      <c r="C115" s="121" t="s">
        <v>337</v>
      </c>
      <c r="D115" s="31"/>
      <c r="E115" s="32">
        <v>0</v>
      </c>
      <c r="F115" s="32">
        <v>0</v>
      </c>
      <c r="G115" s="37">
        <v>0</v>
      </c>
      <c r="H115" s="37">
        <v>0</v>
      </c>
      <c r="I115" s="37">
        <v>0</v>
      </c>
      <c r="J115" s="37">
        <v>0</v>
      </c>
      <c r="K115" s="37">
        <v>0</v>
      </c>
      <c r="L115" s="37">
        <v>0</v>
      </c>
      <c r="M115" s="37">
        <v>0</v>
      </c>
      <c r="N115" s="37">
        <f t="shared" si="17"/>
        <v>0</v>
      </c>
      <c r="O115" s="37">
        <v>0</v>
      </c>
      <c r="P115" s="37">
        <v>0</v>
      </c>
      <c r="Q115" s="37">
        <v>0</v>
      </c>
      <c r="R115" s="37">
        <v>0</v>
      </c>
      <c r="S115" s="37">
        <v>0</v>
      </c>
      <c r="T115" s="37">
        <f>T63-T100-T103-T105-T107-T109-T111-T114-T119-T120-T121-T122</f>
        <v>956819.3900000006</v>
      </c>
      <c r="U115" s="126">
        <f t="shared" si="19"/>
        <v>956819.3900000006</v>
      </c>
      <c r="V115" s="32">
        <v>0</v>
      </c>
      <c r="W115" s="124">
        <f t="shared" si="24"/>
        <v>956819.3900000006</v>
      </c>
    </row>
    <row r="116" spans="1:23" ht="12.75" hidden="1" outlineLevel="1">
      <c r="A116" s="2" t="s">
        <v>678</v>
      </c>
      <c r="C116" s="2" t="s">
        <v>679</v>
      </c>
      <c r="D116" s="34" t="s">
        <v>680</v>
      </c>
      <c r="E116" s="2">
        <v>0</v>
      </c>
      <c r="F116" s="2">
        <v>0</v>
      </c>
      <c r="G116" s="127">
        <f aca="true" t="shared" si="25" ref="G116:G122">E116+F116</f>
        <v>0</v>
      </c>
      <c r="H116" s="127">
        <v>0</v>
      </c>
      <c r="I116" s="127">
        <v>0</v>
      </c>
      <c r="J116" s="127">
        <v>0</v>
      </c>
      <c r="K116" s="127">
        <f aca="true" t="shared" si="26" ref="K116:K122">I116+J116</f>
        <v>0</v>
      </c>
      <c r="L116" s="127">
        <v>0</v>
      </c>
      <c r="M116" s="127">
        <v>74308211.24</v>
      </c>
      <c r="N116" s="127">
        <f>L116+M116</f>
        <v>74308211.24</v>
      </c>
      <c r="O116" s="127">
        <v>0</v>
      </c>
      <c r="P116" s="127">
        <v>0</v>
      </c>
      <c r="Q116" s="127">
        <v>0</v>
      </c>
      <c r="R116" s="127">
        <v>0</v>
      </c>
      <c r="S116" s="127">
        <f aca="true" t="shared" si="27" ref="S116:S122">O116+P116+Q116+R116</f>
        <v>0</v>
      </c>
      <c r="T116" s="127">
        <v>0</v>
      </c>
      <c r="U116" s="128">
        <f>G116+H116+K116+N116+S116+T116</f>
        <v>74308211.24</v>
      </c>
      <c r="V116" s="2">
        <v>0</v>
      </c>
      <c r="W116" s="125">
        <f>U116+V116</f>
        <v>74308211.24</v>
      </c>
    </row>
    <row r="117" spans="1:23" ht="12.75" customHeight="1" collapsed="1">
      <c r="A117" s="121" t="s">
        <v>681</v>
      </c>
      <c r="B117" s="30"/>
      <c r="C117" s="121" t="s">
        <v>339</v>
      </c>
      <c r="D117" s="31"/>
      <c r="E117" s="32">
        <v>0</v>
      </c>
      <c r="F117" s="32">
        <v>0</v>
      </c>
      <c r="G117" s="37">
        <f t="shared" si="25"/>
        <v>0</v>
      </c>
      <c r="H117" s="37">
        <v>0</v>
      </c>
      <c r="I117" s="37">
        <v>0</v>
      </c>
      <c r="J117" s="37">
        <v>0</v>
      </c>
      <c r="K117" s="37">
        <f t="shared" si="26"/>
        <v>0</v>
      </c>
      <c r="L117" s="37">
        <v>0</v>
      </c>
      <c r="M117" s="37">
        <v>74308211.24</v>
      </c>
      <c r="N117" s="37">
        <f t="shared" si="17"/>
        <v>74308211.24</v>
      </c>
      <c r="O117" s="37">
        <v>0</v>
      </c>
      <c r="P117" s="37">
        <v>0</v>
      </c>
      <c r="Q117" s="37">
        <v>0</v>
      </c>
      <c r="R117" s="37">
        <v>0</v>
      </c>
      <c r="S117" s="37">
        <f t="shared" si="27"/>
        <v>0</v>
      </c>
      <c r="T117" s="37">
        <v>0</v>
      </c>
      <c r="U117" s="126">
        <f t="shared" si="19"/>
        <v>74308211.24</v>
      </c>
      <c r="V117" s="32">
        <v>0</v>
      </c>
      <c r="W117" s="124">
        <f t="shared" si="24"/>
        <v>74308211.24</v>
      </c>
    </row>
    <row r="118" spans="1:23" ht="12.75" hidden="1" outlineLevel="1">
      <c r="A118" s="2" t="s">
        <v>682</v>
      </c>
      <c r="C118" s="2" t="s">
        <v>683</v>
      </c>
      <c r="D118" s="34" t="s">
        <v>684</v>
      </c>
      <c r="E118" s="2">
        <v>0</v>
      </c>
      <c r="F118" s="2">
        <v>0</v>
      </c>
      <c r="G118" s="127">
        <f t="shared" si="25"/>
        <v>0</v>
      </c>
      <c r="H118" s="127">
        <v>0</v>
      </c>
      <c r="I118" s="127">
        <v>0</v>
      </c>
      <c r="J118" s="127">
        <v>0</v>
      </c>
      <c r="K118" s="127">
        <f t="shared" si="26"/>
        <v>0</v>
      </c>
      <c r="L118" s="127">
        <v>0</v>
      </c>
      <c r="M118" s="127">
        <v>5417520.53</v>
      </c>
      <c r="N118" s="127">
        <f>L118+M118</f>
        <v>5417520.53</v>
      </c>
      <c r="O118" s="127">
        <v>0</v>
      </c>
      <c r="P118" s="127">
        <v>0</v>
      </c>
      <c r="Q118" s="127">
        <v>0</v>
      </c>
      <c r="R118" s="127">
        <v>0</v>
      </c>
      <c r="S118" s="127">
        <f t="shared" si="27"/>
        <v>0</v>
      </c>
      <c r="T118" s="127">
        <v>0</v>
      </c>
      <c r="U118" s="128">
        <f>G118+H118+K118+N118+S118+T118</f>
        <v>5417520.53</v>
      </c>
      <c r="V118" s="2">
        <v>121358160.56</v>
      </c>
      <c r="W118" s="125">
        <f>U118+V118</f>
        <v>126775681.09</v>
      </c>
    </row>
    <row r="119" spans="1:23" ht="12.75" customHeight="1" collapsed="1">
      <c r="A119" s="121" t="s">
        <v>685</v>
      </c>
      <c r="B119" s="30"/>
      <c r="C119" s="121" t="s">
        <v>340</v>
      </c>
      <c r="D119" s="31"/>
      <c r="E119" s="32">
        <v>0</v>
      </c>
      <c r="F119" s="32">
        <v>0</v>
      </c>
      <c r="G119" s="37">
        <f t="shared" si="25"/>
        <v>0</v>
      </c>
      <c r="H119" s="37">
        <v>0</v>
      </c>
      <c r="I119" s="37">
        <v>0</v>
      </c>
      <c r="J119" s="37">
        <v>0</v>
      </c>
      <c r="K119" s="37">
        <f t="shared" si="26"/>
        <v>0</v>
      </c>
      <c r="L119" s="37">
        <v>0</v>
      </c>
      <c r="M119" s="37">
        <v>5417520.53</v>
      </c>
      <c r="N119" s="37">
        <f t="shared" si="17"/>
        <v>5417520.53</v>
      </c>
      <c r="O119" s="37">
        <v>0</v>
      </c>
      <c r="P119" s="37">
        <v>0</v>
      </c>
      <c r="Q119" s="37">
        <v>0</v>
      </c>
      <c r="R119" s="37">
        <v>0</v>
      </c>
      <c r="S119" s="37">
        <f t="shared" si="27"/>
        <v>0</v>
      </c>
      <c r="T119" s="37">
        <v>0</v>
      </c>
      <c r="U119" s="126">
        <f t="shared" si="19"/>
        <v>5417520.53</v>
      </c>
      <c r="V119" s="32">
        <v>121358160.56</v>
      </c>
      <c r="W119" s="124">
        <f t="shared" si="24"/>
        <v>126775681.09</v>
      </c>
    </row>
    <row r="120" spans="1:23" ht="12.75" customHeight="1">
      <c r="A120" s="121" t="s">
        <v>686</v>
      </c>
      <c r="B120" s="30"/>
      <c r="C120" s="121" t="s">
        <v>687</v>
      </c>
      <c r="D120" s="31"/>
      <c r="E120" s="32">
        <v>0</v>
      </c>
      <c r="F120" s="32">
        <v>0</v>
      </c>
      <c r="G120" s="37">
        <f t="shared" si="25"/>
        <v>0</v>
      </c>
      <c r="H120" s="37">
        <v>0</v>
      </c>
      <c r="I120" s="37">
        <v>0</v>
      </c>
      <c r="J120" s="37">
        <v>0</v>
      </c>
      <c r="K120" s="37">
        <f t="shared" si="26"/>
        <v>0</v>
      </c>
      <c r="L120" s="37">
        <v>0</v>
      </c>
      <c r="M120" s="37">
        <v>0</v>
      </c>
      <c r="N120" s="37">
        <f t="shared" si="17"/>
        <v>0</v>
      </c>
      <c r="O120" s="37">
        <v>0</v>
      </c>
      <c r="P120" s="37">
        <v>0</v>
      </c>
      <c r="Q120" s="37">
        <v>0</v>
      </c>
      <c r="R120" s="37">
        <v>0</v>
      </c>
      <c r="S120" s="37">
        <f t="shared" si="27"/>
        <v>0</v>
      </c>
      <c r="T120" s="37">
        <v>0</v>
      </c>
      <c r="U120" s="126">
        <f t="shared" si="19"/>
        <v>0</v>
      </c>
      <c r="V120" s="32">
        <v>0</v>
      </c>
      <c r="W120" s="124">
        <f t="shared" si="24"/>
        <v>0</v>
      </c>
    </row>
    <row r="121" spans="1:23" ht="12.75" customHeight="1">
      <c r="A121" s="121" t="s">
        <v>688</v>
      </c>
      <c r="B121" s="30"/>
      <c r="C121" s="121" t="s">
        <v>341</v>
      </c>
      <c r="D121" s="31"/>
      <c r="E121" s="32">
        <v>0</v>
      </c>
      <c r="F121" s="32">
        <v>0</v>
      </c>
      <c r="G121" s="37">
        <f t="shared" si="25"/>
        <v>0</v>
      </c>
      <c r="H121" s="37">
        <v>0</v>
      </c>
      <c r="I121" s="37">
        <v>0</v>
      </c>
      <c r="J121" s="37">
        <v>0</v>
      </c>
      <c r="K121" s="37">
        <f t="shared" si="26"/>
        <v>0</v>
      </c>
      <c r="L121" s="37">
        <v>0</v>
      </c>
      <c r="M121" s="37">
        <v>0</v>
      </c>
      <c r="N121" s="37">
        <f t="shared" si="17"/>
        <v>0</v>
      </c>
      <c r="O121" s="37">
        <v>0</v>
      </c>
      <c r="P121" s="37">
        <v>0</v>
      </c>
      <c r="Q121" s="37">
        <v>0</v>
      </c>
      <c r="R121" s="37">
        <v>0</v>
      </c>
      <c r="S121" s="37">
        <f t="shared" si="27"/>
        <v>0</v>
      </c>
      <c r="T121" s="37">
        <v>0</v>
      </c>
      <c r="U121" s="126">
        <f t="shared" si="19"/>
        <v>0</v>
      </c>
      <c r="V121" s="32">
        <v>0</v>
      </c>
      <c r="W121" s="124">
        <f t="shared" si="24"/>
        <v>0</v>
      </c>
    </row>
    <row r="122" spans="1:23" ht="12.75" customHeight="1">
      <c r="A122" s="121" t="s">
        <v>689</v>
      </c>
      <c r="B122" s="30"/>
      <c r="C122" s="121" t="s">
        <v>690</v>
      </c>
      <c r="D122" s="31"/>
      <c r="E122" s="32">
        <v>0</v>
      </c>
      <c r="F122" s="32">
        <v>0</v>
      </c>
      <c r="G122" s="37">
        <f t="shared" si="25"/>
        <v>0</v>
      </c>
      <c r="H122" s="37">
        <v>0</v>
      </c>
      <c r="I122" s="37">
        <v>0</v>
      </c>
      <c r="J122" s="37">
        <v>0</v>
      </c>
      <c r="K122" s="37">
        <f t="shared" si="26"/>
        <v>0</v>
      </c>
      <c r="L122" s="37">
        <v>0</v>
      </c>
      <c r="M122" s="37">
        <v>0</v>
      </c>
      <c r="N122" s="37">
        <f t="shared" si="17"/>
        <v>0</v>
      </c>
      <c r="O122" s="37">
        <v>0</v>
      </c>
      <c r="P122" s="37">
        <v>0</v>
      </c>
      <c r="Q122" s="37">
        <v>0</v>
      </c>
      <c r="R122" s="37">
        <v>0</v>
      </c>
      <c r="S122" s="37">
        <f t="shared" si="27"/>
        <v>0</v>
      </c>
      <c r="T122" s="37">
        <v>0</v>
      </c>
      <c r="U122" s="126">
        <f t="shared" si="19"/>
        <v>0</v>
      </c>
      <c r="V122" s="32">
        <v>0</v>
      </c>
      <c r="W122" s="124">
        <f t="shared" si="24"/>
        <v>0</v>
      </c>
    </row>
    <row r="123" spans="1:23" ht="12.75" customHeight="1">
      <c r="A123" s="34"/>
      <c r="B123" s="30"/>
      <c r="C123" s="121"/>
      <c r="D123" s="31"/>
      <c r="E123" s="32"/>
      <c r="F123" s="32"/>
      <c r="G123" s="37"/>
      <c r="H123" s="37"/>
      <c r="I123" s="37"/>
      <c r="J123" s="37"/>
      <c r="K123" s="37"/>
      <c r="L123" s="37"/>
      <c r="M123" s="37"/>
      <c r="N123" s="37"/>
      <c r="O123" s="37"/>
      <c r="P123" s="37"/>
      <c r="Q123" s="37"/>
      <c r="R123" s="37"/>
      <c r="S123" s="37"/>
      <c r="T123" s="37"/>
      <c r="U123" s="126"/>
      <c r="V123" s="32"/>
      <c r="W123" s="114"/>
    </row>
    <row r="124" spans="1:256" s="129" customFormat="1" ht="12.75" customHeight="1">
      <c r="A124" s="29"/>
      <c r="B124" s="23" t="s">
        <v>691</v>
      </c>
      <c r="C124" s="120"/>
      <c r="D124" s="24"/>
      <c r="E124" s="27">
        <f aca="true" t="shared" si="28" ref="E124:W124">E100+E103+E105+E107+E114+E109+E111+E115+E119+E120+E121+E122+E117</f>
        <v>60619939.67</v>
      </c>
      <c r="F124" s="27">
        <f t="shared" si="28"/>
        <v>5893880.350000001</v>
      </c>
      <c r="G124" s="40">
        <f t="shared" si="28"/>
        <v>66513820.02</v>
      </c>
      <c r="H124" s="40">
        <f t="shared" si="28"/>
        <v>0</v>
      </c>
      <c r="I124" s="40">
        <f t="shared" si="28"/>
        <v>0</v>
      </c>
      <c r="J124" s="40">
        <f t="shared" si="28"/>
        <v>0</v>
      </c>
      <c r="K124" s="40">
        <f t="shared" si="28"/>
        <v>0</v>
      </c>
      <c r="L124" s="40">
        <f t="shared" si="28"/>
        <v>0</v>
      </c>
      <c r="M124" s="40">
        <f t="shared" si="28"/>
        <v>79725731.77</v>
      </c>
      <c r="N124" s="40">
        <f t="shared" si="28"/>
        <v>79725731.77</v>
      </c>
      <c r="O124" s="40">
        <f t="shared" si="28"/>
        <v>6753.12</v>
      </c>
      <c r="P124" s="40">
        <f t="shared" si="28"/>
        <v>0</v>
      </c>
      <c r="Q124" s="40">
        <f t="shared" si="28"/>
        <v>1540938.4</v>
      </c>
      <c r="R124" s="40">
        <f t="shared" si="28"/>
        <v>0</v>
      </c>
      <c r="S124" s="40">
        <f t="shared" si="28"/>
        <v>1547691.52</v>
      </c>
      <c r="T124" s="40">
        <f t="shared" si="28"/>
        <v>20049399.5</v>
      </c>
      <c r="U124" s="40">
        <f t="shared" si="28"/>
        <v>167836642.81</v>
      </c>
      <c r="V124" s="27">
        <f t="shared" si="28"/>
        <v>366107808.67999995</v>
      </c>
      <c r="W124" s="27">
        <f t="shared" si="28"/>
        <v>533944451.49</v>
      </c>
      <c r="IV124" s="27"/>
    </row>
    <row r="125" spans="1:23" ht="12.75" customHeight="1">
      <c r="A125" s="34"/>
      <c r="B125" s="30"/>
      <c r="C125" s="121"/>
      <c r="D125" s="31"/>
      <c r="E125" s="32"/>
      <c r="F125" s="32"/>
      <c r="G125" s="37"/>
      <c r="H125" s="37"/>
      <c r="I125" s="37"/>
      <c r="J125" s="37"/>
      <c r="K125" s="37"/>
      <c r="L125" s="37"/>
      <c r="M125" s="37"/>
      <c r="N125" s="37"/>
      <c r="O125" s="37"/>
      <c r="P125" s="37"/>
      <c r="Q125" s="37"/>
      <c r="R125" s="37"/>
      <c r="S125" s="37"/>
      <c r="T125" s="37"/>
      <c r="U125" s="126"/>
      <c r="V125" s="32"/>
      <c r="W125" s="114"/>
    </row>
    <row r="126" spans="1:23" ht="12.75" customHeight="1">
      <c r="A126" s="29"/>
      <c r="B126" s="23" t="s">
        <v>343</v>
      </c>
      <c r="C126" s="120"/>
      <c r="D126" s="24"/>
      <c r="E126" s="27"/>
      <c r="F126" s="27"/>
      <c r="G126" s="40"/>
      <c r="H126" s="40"/>
      <c r="I126" s="40"/>
      <c r="J126" s="40"/>
      <c r="K126" s="40"/>
      <c r="L126" s="40"/>
      <c r="M126" s="40"/>
      <c r="N126" s="40"/>
      <c r="O126" s="40"/>
      <c r="P126" s="40"/>
      <c r="Q126" s="40"/>
      <c r="R126" s="40"/>
      <c r="S126" s="40"/>
      <c r="T126" s="40"/>
      <c r="U126" s="130"/>
      <c r="V126" s="27"/>
      <c r="W126" s="114"/>
    </row>
    <row r="127" spans="2:23" ht="12.75" customHeight="1">
      <c r="B127" s="30"/>
      <c r="C127" s="121"/>
      <c r="D127" s="31"/>
      <c r="E127" s="32"/>
      <c r="F127" s="32"/>
      <c r="G127" s="40"/>
      <c r="H127" s="37"/>
      <c r="I127" s="37"/>
      <c r="J127" s="37"/>
      <c r="K127" s="40"/>
      <c r="L127" s="37"/>
      <c r="M127" s="37"/>
      <c r="N127" s="40"/>
      <c r="O127" s="37"/>
      <c r="P127" s="37"/>
      <c r="Q127" s="37"/>
      <c r="R127" s="37"/>
      <c r="S127" s="40"/>
      <c r="T127" s="37"/>
      <c r="U127" s="130"/>
      <c r="V127" s="32"/>
      <c r="W127" s="132"/>
    </row>
    <row r="128" spans="1:23" ht="12.75" customHeight="1">
      <c r="A128" s="2" t="s">
        <v>692</v>
      </c>
      <c r="B128" s="30"/>
      <c r="C128" s="121" t="s">
        <v>336</v>
      </c>
      <c r="D128" s="31"/>
      <c r="E128" s="32">
        <v>0</v>
      </c>
      <c r="F128" s="32">
        <v>0</v>
      </c>
      <c r="G128" s="37">
        <f>E128+F128</f>
        <v>0</v>
      </c>
      <c r="H128" s="37">
        <v>0</v>
      </c>
      <c r="I128" s="37">
        <v>0</v>
      </c>
      <c r="J128" s="37">
        <v>0</v>
      </c>
      <c r="K128" s="37">
        <f>I128+J128</f>
        <v>0</v>
      </c>
      <c r="L128" s="37">
        <v>0</v>
      </c>
      <c r="M128" s="37">
        <v>0</v>
      </c>
      <c r="N128" s="37">
        <f>L128+M128</f>
        <v>0</v>
      </c>
      <c r="O128" s="37">
        <v>0</v>
      </c>
      <c r="P128" s="37">
        <v>0</v>
      </c>
      <c r="Q128" s="37">
        <v>0</v>
      </c>
      <c r="R128" s="37">
        <v>0</v>
      </c>
      <c r="S128" s="37">
        <f>O128+P128+Q128+R128</f>
        <v>0</v>
      </c>
      <c r="T128" s="37">
        <v>0</v>
      </c>
      <c r="U128" s="126">
        <f>G128+H128+K128+N128+S128+T128</f>
        <v>0</v>
      </c>
      <c r="V128" s="32">
        <v>0</v>
      </c>
      <c r="W128" s="124">
        <f>U128+V128</f>
        <v>0</v>
      </c>
    </row>
    <row r="129" spans="1:23" ht="12.75" customHeight="1">
      <c r="A129" s="121" t="s">
        <v>693</v>
      </c>
      <c r="B129" s="30"/>
      <c r="C129" s="121" t="s">
        <v>694</v>
      </c>
      <c r="D129" s="31"/>
      <c r="E129" s="32">
        <v>0</v>
      </c>
      <c r="F129" s="32">
        <v>0</v>
      </c>
      <c r="G129" s="37">
        <f>E129+F129</f>
        <v>0</v>
      </c>
      <c r="H129" s="37">
        <v>0</v>
      </c>
      <c r="I129" s="37">
        <v>0</v>
      </c>
      <c r="J129" s="37">
        <v>0</v>
      </c>
      <c r="K129" s="37">
        <f>I129+J129</f>
        <v>0</v>
      </c>
      <c r="L129" s="37">
        <v>0</v>
      </c>
      <c r="M129" s="37">
        <v>0</v>
      </c>
      <c r="N129" s="37">
        <f>L129+M129</f>
        <v>0</v>
      </c>
      <c r="O129" s="37">
        <v>0</v>
      </c>
      <c r="P129" s="37">
        <v>0</v>
      </c>
      <c r="Q129" s="37">
        <v>0</v>
      </c>
      <c r="R129" s="37">
        <v>0</v>
      </c>
      <c r="S129" s="37">
        <f>O129+P129+Q129+R129</f>
        <v>0</v>
      </c>
      <c r="T129" s="37">
        <v>0</v>
      </c>
      <c r="U129" s="126">
        <f>G129+H129+K129+N129+S129+T129</f>
        <v>0</v>
      </c>
      <c r="V129" s="32">
        <v>0</v>
      </c>
      <c r="W129" s="124">
        <f>U129+V129</f>
        <v>0</v>
      </c>
    </row>
    <row r="130" spans="1:23" ht="12.75" hidden="1" outlineLevel="1">
      <c r="A130" s="2" t="s">
        <v>695</v>
      </c>
      <c r="C130" s="2" t="s">
        <v>696</v>
      </c>
      <c r="D130" s="34" t="s">
        <v>697</v>
      </c>
      <c r="E130" s="2">
        <v>0</v>
      </c>
      <c r="F130" s="2">
        <v>0</v>
      </c>
      <c r="G130" s="127">
        <f>E130+F130</f>
        <v>0</v>
      </c>
      <c r="H130" s="127">
        <v>0</v>
      </c>
      <c r="I130" s="127">
        <v>0</v>
      </c>
      <c r="J130" s="127">
        <v>0</v>
      </c>
      <c r="K130" s="127">
        <f>I130+J130</f>
        <v>0</v>
      </c>
      <c r="L130" s="127">
        <v>0</v>
      </c>
      <c r="M130" s="127">
        <v>0</v>
      </c>
      <c r="N130" s="127">
        <f>L130+M130</f>
        <v>0</v>
      </c>
      <c r="O130" s="127">
        <v>0</v>
      </c>
      <c r="P130" s="127">
        <v>0</v>
      </c>
      <c r="Q130" s="127">
        <v>308444.44</v>
      </c>
      <c r="R130" s="127">
        <v>7911555.56</v>
      </c>
      <c r="S130" s="127">
        <f>O130+P130+Q130+R130</f>
        <v>8220000</v>
      </c>
      <c r="T130" s="127">
        <v>0</v>
      </c>
      <c r="U130" s="128">
        <f>G130+H130+K130+N130+S130+T130</f>
        <v>8220000</v>
      </c>
      <c r="V130" s="2">
        <v>0</v>
      </c>
      <c r="W130" s="125">
        <f>U130+V130</f>
        <v>8220000</v>
      </c>
    </row>
    <row r="131" spans="1:23" ht="12.75" customHeight="1" collapsed="1">
      <c r="A131" s="121" t="s">
        <v>698</v>
      </c>
      <c r="B131" s="30"/>
      <c r="C131" s="121" t="s">
        <v>344</v>
      </c>
      <c r="D131" s="31"/>
      <c r="E131" s="32">
        <v>0</v>
      </c>
      <c r="F131" s="32">
        <v>0</v>
      </c>
      <c r="G131" s="37">
        <f>E131+F131</f>
        <v>0</v>
      </c>
      <c r="H131" s="37">
        <v>0</v>
      </c>
      <c r="I131" s="37">
        <v>0</v>
      </c>
      <c r="J131" s="37">
        <v>0</v>
      </c>
      <c r="K131" s="37">
        <f>I131+J131</f>
        <v>0</v>
      </c>
      <c r="L131" s="37">
        <v>0</v>
      </c>
      <c r="M131" s="37">
        <v>0</v>
      </c>
      <c r="N131" s="37">
        <f>L131+M131</f>
        <v>0</v>
      </c>
      <c r="O131" s="37">
        <v>0</v>
      </c>
      <c r="P131" s="37">
        <v>0</v>
      </c>
      <c r="Q131" s="37">
        <v>308444.44</v>
      </c>
      <c r="R131" s="37">
        <v>7911555.56</v>
      </c>
      <c r="S131" s="37">
        <f>O131+P131+Q131+R131</f>
        <v>8220000</v>
      </c>
      <c r="T131" s="37">
        <v>0</v>
      </c>
      <c r="U131" s="126">
        <f>G131+H131+K131+N131+S131+T131</f>
        <v>8220000</v>
      </c>
      <c r="V131" s="32">
        <v>0</v>
      </c>
      <c r="W131" s="124">
        <f>U131+V131</f>
        <v>8220000</v>
      </c>
    </row>
    <row r="132" spans="1:23" ht="12.75" customHeight="1">
      <c r="A132" s="34"/>
      <c r="B132" s="30"/>
      <c r="C132" s="121"/>
      <c r="D132" s="31"/>
      <c r="E132" s="32"/>
      <c r="F132" s="32"/>
      <c r="G132" s="37"/>
      <c r="H132" s="37"/>
      <c r="I132" s="37"/>
      <c r="J132" s="37"/>
      <c r="K132" s="37"/>
      <c r="L132" s="37"/>
      <c r="M132" s="37"/>
      <c r="N132" s="37"/>
      <c r="O132" s="37"/>
      <c r="P132" s="37"/>
      <c r="Q132" s="37"/>
      <c r="R132" s="37"/>
      <c r="S132" s="37"/>
      <c r="T132" s="37"/>
      <c r="U132" s="126"/>
      <c r="V132" s="32"/>
      <c r="W132" s="114"/>
    </row>
    <row r="133" spans="1:23" s="129" customFormat="1" ht="12.75" customHeight="1">
      <c r="A133" s="29"/>
      <c r="B133" s="23" t="s">
        <v>699</v>
      </c>
      <c r="C133" s="120"/>
      <c r="D133" s="24"/>
      <c r="E133" s="27">
        <f aca="true" t="shared" si="29" ref="E133:W133">E128+E129+E131</f>
        <v>0</v>
      </c>
      <c r="F133" s="27">
        <f t="shared" si="29"/>
        <v>0</v>
      </c>
      <c r="G133" s="40">
        <f t="shared" si="29"/>
        <v>0</v>
      </c>
      <c r="H133" s="40">
        <f t="shared" si="29"/>
        <v>0</v>
      </c>
      <c r="I133" s="40">
        <f t="shared" si="29"/>
        <v>0</v>
      </c>
      <c r="J133" s="40">
        <f t="shared" si="29"/>
        <v>0</v>
      </c>
      <c r="K133" s="40">
        <f t="shared" si="29"/>
        <v>0</v>
      </c>
      <c r="L133" s="40">
        <f t="shared" si="29"/>
        <v>0</v>
      </c>
      <c r="M133" s="40">
        <f t="shared" si="29"/>
        <v>0</v>
      </c>
      <c r="N133" s="40">
        <f t="shared" si="29"/>
        <v>0</v>
      </c>
      <c r="O133" s="40">
        <f t="shared" si="29"/>
        <v>0</v>
      </c>
      <c r="P133" s="40">
        <f t="shared" si="29"/>
        <v>0</v>
      </c>
      <c r="Q133" s="40">
        <f t="shared" si="29"/>
        <v>308444.44</v>
      </c>
      <c r="R133" s="40">
        <f t="shared" si="29"/>
        <v>7911555.56</v>
      </c>
      <c r="S133" s="40">
        <f t="shared" si="29"/>
        <v>8220000</v>
      </c>
      <c r="T133" s="40">
        <f t="shared" si="29"/>
        <v>0</v>
      </c>
      <c r="U133" s="130">
        <f t="shared" si="29"/>
        <v>8220000</v>
      </c>
      <c r="V133" s="27">
        <f t="shared" si="29"/>
        <v>0</v>
      </c>
      <c r="W133" s="27">
        <f t="shared" si="29"/>
        <v>8220000</v>
      </c>
    </row>
    <row r="134" spans="1:23" ht="12.75" customHeight="1">
      <c r="A134" s="34"/>
      <c r="B134" s="30"/>
      <c r="C134" s="121"/>
      <c r="D134" s="31"/>
      <c r="E134" s="32"/>
      <c r="F134" s="32"/>
      <c r="G134" s="37"/>
      <c r="H134" s="37"/>
      <c r="I134" s="37"/>
      <c r="J134" s="37"/>
      <c r="K134" s="37"/>
      <c r="L134" s="37"/>
      <c r="M134" s="37"/>
      <c r="N134" s="37"/>
      <c r="O134" s="37"/>
      <c r="P134" s="37"/>
      <c r="Q134" s="37"/>
      <c r="R134" s="37"/>
      <c r="S134" s="37"/>
      <c r="T134" s="37"/>
      <c r="U134" s="126"/>
      <c r="V134" s="32"/>
      <c r="W134" s="32"/>
    </row>
    <row r="135" spans="1:23" s="129" customFormat="1" ht="12.75" customHeight="1">
      <c r="A135" s="29"/>
      <c r="B135" s="23" t="s">
        <v>346</v>
      </c>
      <c r="C135" s="120"/>
      <c r="D135" s="24"/>
      <c r="E135" s="27">
        <f aca="true" t="shared" si="30" ref="E135:W135">E124+E133</f>
        <v>60619939.67</v>
      </c>
      <c r="F135" s="27">
        <f t="shared" si="30"/>
        <v>5893880.350000001</v>
      </c>
      <c r="G135" s="40">
        <f t="shared" si="30"/>
        <v>66513820.02</v>
      </c>
      <c r="H135" s="40">
        <f t="shared" si="30"/>
        <v>0</v>
      </c>
      <c r="I135" s="40">
        <f t="shared" si="30"/>
        <v>0</v>
      </c>
      <c r="J135" s="40">
        <f t="shared" si="30"/>
        <v>0</v>
      </c>
      <c r="K135" s="40">
        <f t="shared" si="30"/>
        <v>0</v>
      </c>
      <c r="L135" s="40">
        <f t="shared" si="30"/>
        <v>0</v>
      </c>
      <c r="M135" s="40">
        <f t="shared" si="30"/>
        <v>79725731.77</v>
      </c>
      <c r="N135" s="40">
        <f t="shared" si="30"/>
        <v>79725731.77</v>
      </c>
      <c r="O135" s="40">
        <f t="shared" si="30"/>
        <v>6753.12</v>
      </c>
      <c r="P135" s="40">
        <f t="shared" si="30"/>
        <v>0</v>
      </c>
      <c r="Q135" s="40">
        <f t="shared" si="30"/>
        <v>1849382.8399999999</v>
      </c>
      <c r="R135" s="40">
        <f t="shared" si="30"/>
        <v>7911555.56</v>
      </c>
      <c r="S135" s="40">
        <f t="shared" si="30"/>
        <v>9767691.52</v>
      </c>
      <c r="T135" s="40">
        <f t="shared" si="30"/>
        <v>20049399.5</v>
      </c>
      <c r="U135" s="130">
        <f t="shared" si="30"/>
        <v>176056642.81</v>
      </c>
      <c r="V135" s="27">
        <f t="shared" si="30"/>
        <v>366107808.67999995</v>
      </c>
      <c r="W135" s="27">
        <f t="shared" si="30"/>
        <v>542164451.49</v>
      </c>
    </row>
    <row r="136" spans="1:23" ht="12.75" customHeight="1">
      <c r="A136" s="34"/>
      <c r="B136" s="30"/>
      <c r="C136" s="121"/>
      <c r="D136" s="31"/>
      <c r="E136" s="32"/>
      <c r="F136" s="32"/>
      <c r="G136" s="37"/>
      <c r="H136" s="37"/>
      <c r="I136" s="37"/>
      <c r="J136" s="37"/>
      <c r="K136" s="37"/>
      <c r="L136" s="37"/>
      <c r="M136" s="37"/>
      <c r="N136" s="37"/>
      <c r="O136" s="37"/>
      <c r="P136" s="37"/>
      <c r="Q136" s="37"/>
      <c r="R136" s="37"/>
      <c r="S136" s="37"/>
      <c r="T136" s="37"/>
      <c r="U136" s="126"/>
      <c r="V136" s="32"/>
      <c r="W136" s="114"/>
    </row>
    <row r="137" spans="1:23" ht="12.75" customHeight="1">
      <c r="A137" s="34"/>
      <c r="B137" s="23" t="s">
        <v>347</v>
      </c>
      <c r="C137" s="120"/>
      <c r="D137" s="24"/>
      <c r="E137" s="32"/>
      <c r="F137" s="32"/>
      <c r="G137" s="37"/>
      <c r="H137" s="37"/>
      <c r="I137" s="37"/>
      <c r="J137" s="37"/>
      <c r="K137" s="37"/>
      <c r="L137" s="37"/>
      <c r="M137" s="37"/>
      <c r="N137" s="37"/>
      <c r="O137" s="37"/>
      <c r="P137" s="37"/>
      <c r="Q137" s="37"/>
      <c r="R137" s="37"/>
      <c r="S137" s="37"/>
      <c r="T137" s="37"/>
      <c r="U137" s="126"/>
      <c r="V137" s="32"/>
      <c r="W137" s="114"/>
    </row>
    <row r="138" spans="1:23" ht="12.75" customHeight="1">
      <c r="A138" s="34"/>
      <c r="B138" s="30"/>
      <c r="C138" s="121"/>
      <c r="D138" s="31"/>
      <c r="E138" s="32"/>
      <c r="F138" s="32"/>
      <c r="G138" s="37"/>
      <c r="H138" s="37"/>
      <c r="I138" s="37"/>
      <c r="J138" s="37"/>
      <c r="K138" s="37"/>
      <c r="L138" s="37"/>
      <c r="M138" s="37"/>
      <c r="N138" s="37"/>
      <c r="O138" s="37"/>
      <c r="P138" s="37"/>
      <c r="Q138" s="37"/>
      <c r="R138" s="37"/>
      <c r="S138" s="37"/>
      <c r="T138" s="37"/>
      <c r="U138" s="126"/>
      <c r="V138" s="32"/>
      <c r="W138" s="114"/>
    </row>
    <row r="139" spans="1:23" ht="12.75" customHeight="1">
      <c r="A139" s="121"/>
      <c r="B139" s="30" t="s">
        <v>348</v>
      </c>
      <c r="C139" s="121"/>
      <c r="D139" s="31"/>
      <c r="E139" s="32">
        <v>0</v>
      </c>
      <c r="F139" s="32">
        <v>0</v>
      </c>
      <c r="G139" s="37">
        <f>E139+F139</f>
        <v>0</v>
      </c>
      <c r="H139" s="37">
        <v>0</v>
      </c>
      <c r="I139" s="37">
        <v>0</v>
      </c>
      <c r="J139" s="37">
        <v>0</v>
      </c>
      <c r="K139" s="37">
        <f>I139+J139</f>
        <v>0</v>
      </c>
      <c r="L139" s="37">
        <v>0</v>
      </c>
      <c r="M139" s="37">
        <v>0</v>
      </c>
      <c r="N139" s="37">
        <f>L139+M139</f>
        <v>0</v>
      </c>
      <c r="O139" s="37">
        <v>0</v>
      </c>
      <c r="P139" s="37">
        <v>0</v>
      </c>
      <c r="Q139" s="37">
        <v>0</v>
      </c>
      <c r="R139" s="37">
        <f>R63-R135</f>
        <v>-7580072.58</v>
      </c>
      <c r="S139" s="37">
        <f>O139+P139+Q139+R139</f>
        <v>-7580072.58</v>
      </c>
      <c r="T139" s="37">
        <v>0</v>
      </c>
      <c r="U139" s="126">
        <f>G139+H139+K139+N139+S139+T139</f>
        <v>-7580072.58</v>
      </c>
      <c r="V139" s="32">
        <v>0</v>
      </c>
      <c r="W139" s="124">
        <f>U139+V139</f>
        <v>-7580072.58</v>
      </c>
    </row>
    <row r="140" spans="1:23" ht="12.75" customHeight="1" hidden="1">
      <c r="A140" s="121"/>
      <c r="B140" s="30" t="s">
        <v>700</v>
      </c>
      <c r="C140" s="121"/>
      <c r="D140" s="31"/>
      <c r="E140" s="32">
        <v>0</v>
      </c>
      <c r="F140" s="32">
        <v>0</v>
      </c>
      <c r="G140" s="37">
        <f>E140+F140</f>
        <v>0</v>
      </c>
      <c r="H140" s="37">
        <v>0</v>
      </c>
      <c r="I140" s="37">
        <v>0</v>
      </c>
      <c r="J140" s="37">
        <v>0</v>
      </c>
      <c r="K140" s="37">
        <f>I140+J140</f>
        <v>0</v>
      </c>
      <c r="L140" s="37">
        <v>0</v>
      </c>
      <c r="M140" s="37">
        <v>0</v>
      </c>
      <c r="N140" s="37">
        <f>L140+M140</f>
        <v>0</v>
      </c>
      <c r="O140" s="37">
        <v>0</v>
      </c>
      <c r="P140" s="37">
        <v>0</v>
      </c>
      <c r="Q140" s="37">
        <v>0</v>
      </c>
      <c r="R140" s="37">
        <v>0</v>
      </c>
      <c r="S140" s="37">
        <f>O140+P140+Q140+R140</f>
        <v>0</v>
      </c>
      <c r="T140" s="37">
        <v>0</v>
      </c>
      <c r="U140" s="126">
        <f>G140+H140+K140+N140+S140+T140</f>
        <v>0</v>
      </c>
      <c r="V140" s="124">
        <f>V63-V135</f>
        <v>1808902789.2400002</v>
      </c>
      <c r="W140" s="124">
        <f>U140+V140</f>
        <v>1808902789.2400002</v>
      </c>
    </row>
    <row r="141" spans="1:23" ht="12.75" customHeight="1">
      <c r="A141" s="121"/>
      <c r="B141" s="30" t="s">
        <v>349</v>
      </c>
      <c r="C141" s="121"/>
      <c r="D141" s="31"/>
      <c r="E141" s="32"/>
      <c r="F141" s="32"/>
      <c r="G141" s="37"/>
      <c r="H141" s="37"/>
      <c r="I141" s="37"/>
      <c r="J141" s="37"/>
      <c r="K141" s="37"/>
      <c r="L141" s="37"/>
      <c r="M141" s="37"/>
      <c r="N141" s="37"/>
      <c r="O141" s="37"/>
      <c r="P141" s="37"/>
      <c r="Q141" s="37"/>
      <c r="R141" s="37"/>
      <c r="S141" s="37"/>
      <c r="T141" s="37"/>
      <c r="U141" s="126"/>
      <c r="V141" s="32"/>
      <c r="W141" s="114"/>
    </row>
    <row r="142" spans="1:23" ht="12.75" customHeight="1">
      <c r="A142" s="121"/>
      <c r="B142" s="30"/>
      <c r="C142" s="121" t="s">
        <v>350</v>
      </c>
      <c r="D142" s="31"/>
      <c r="E142" s="32">
        <v>0</v>
      </c>
      <c r="F142" s="32">
        <v>0</v>
      </c>
      <c r="G142" s="37">
        <f>E142+F142</f>
        <v>0</v>
      </c>
      <c r="H142" s="37">
        <v>0</v>
      </c>
      <c r="I142" s="37">
        <v>0</v>
      </c>
      <c r="J142" s="37">
        <f>J63-J135</f>
        <v>450585.03</v>
      </c>
      <c r="K142" s="37">
        <f>I142+J142</f>
        <v>450585.03</v>
      </c>
      <c r="L142" s="37">
        <v>0</v>
      </c>
      <c r="M142" s="37">
        <f>M63-M135</f>
        <v>31911875.989999995</v>
      </c>
      <c r="N142" s="37">
        <f>L142+M142</f>
        <v>31911875.989999995</v>
      </c>
      <c r="O142" s="37">
        <v>0</v>
      </c>
      <c r="P142" s="37">
        <v>0</v>
      </c>
      <c r="Q142" s="37">
        <v>0</v>
      </c>
      <c r="R142" s="37">
        <v>0</v>
      </c>
      <c r="S142" s="37">
        <f>O142+P142+Q142+R142</f>
        <v>0</v>
      </c>
      <c r="T142" s="37">
        <v>0</v>
      </c>
      <c r="U142" s="126">
        <f>G142+H142+K142+N142+S142+T142</f>
        <v>32362461.019999996</v>
      </c>
      <c r="V142" s="32">
        <v>0</v>
      </c>
      <c r="W142" s="124">
        <f>U142+V142</f>
        <v>32362461.019999996</v>
      </c>
    </row>
    <row r="143" spans="1:23" ht="12.75" customHeight="1">
      <c r="A143" s="121"/>
      <c r="B143" s="30"/>
      <c r="C143" s="121" t="s">
        <v>351</v>
      </c>
      <c r="D143" s="31"/>
      <c r="E143" s="32">
        <v>0</v>
      </c>
      <c r="F143" s="32">
        <v>0</v>
      </c>
      <c r="G143" s="37">
        <f>E143+F143</f>
        <v>0</v>
      </c>
      <c r="H143" s="37">
        <f>H63-H135</f>
        <v>2206.2</v>
      </c>
      <c r="I143" s="37">
        <v>0</v>
      </c>
      <c r="J143" s="37">
        <v>0</v>
      </c>
      <c r="K143" s="37">
        <f>I143+J143</f>
        <v>0</v>
      </c>
      <c r="L143" s="37">
        <v>0</v>
      </c>
      <c r="M143" s="37">
        <v>0</v>
      </c>
      <c r="N143" s="37">
        <f>L143+M143</f>
        <v>0</v>
      </c>
      <c r="O143" s="37">
        <v>0</v>
      </c>
      <c r="P143" s="37">
        <f>P63-P135</f>
        <v>0</v>
      </c>
      <c r="Q143" s="37">
        <f>Q63-Q135</f>
        <v>3142582.88</v>
      </c>
      <c r="R143" s="37">
        <v>0</v>
      </c>
      <c r="S143" s="37">
        <f>O143+P143+Q143+R143</f>
        <v>3142582.88</v>
      </c>
      <c r="T143" s="37">
        <v>0</v>
      </c>
      <c r="U143" s="126">
        <f>G143+H143+K143+N143+S143+T143</f>
        <v>3144789.08</v>
      </c>
      <c r="V143" s="32">
        <v>0</v>
      </c>
      <c r="W143" s="124">
        <f>U143+V143</f>
        <v>3144789.08</v>
      </c>
    </row>
    <row r="144" spans="1:23" ht="12.75" customHeight="1">
      <c r="A144" s="121"/>
      <c r="B144" s="30" t="s">
        <v>352</v>
      </c>
      <c r="C144" s="121"/>
      <c r="D144" s="31"/>
      <c r="E144" s="32">
        <f>E63-E135</f>
        <v>52691294.58999999</v>
      </c>
      <c r="F144" s="32">
        <f>F63-F135</f>
        <v>0</v>
      </c>
      <c r="G144" s="37">
        <f>E144+F144</f>
        <v>52691294.58999999</v>
      </c>
      <c r="H144" s="37">
        <v>0</v>
      </c>
      <c r="I144" s="37">
        <f>I63-I135</f>
        <v>-11107.65</v>
      </c>
      <c r="J144" s="37">
        <v>0</v>
      </c>
      <c r="K144" s="37">
        <f>I144+J144</f>
        <v>-11107.65</v>
      </c>
      <c r="L144" s="37">
        <f>L63-L135</f>
        <v>45870932.96</v>
      </c>
      <c r="M144" s="37">
        <v>0</v>
      </c>
      <c r="N144" s="37">
        <f>L144+M144</f>
        <v>45870932.96</v>
      </c>
      <c r="O144" s="37">
        <f>O63-O135</f>
        <v>51144188.62</v>
      </c>
      <c r="P144" s="37">
        <v>0</v>
      </c>
      <c r="Q144" s="37">
        <v>0</v>
      </c>
      <c r="R144" s="37">
        <v>0</v>
      </c>
      <c r="S144" s="37">
        <f>O144+P144+Q144+R144</f>
        <v>51144188.62</v>
      </c>
      <c r="T144" s="37">
        <f>T63-T135</f>
        <v>0</v>
      </c>
      <c r="U144" s="126">
        <f>G144+H144+K144+N144+S144+T144</f>
        <v>149695308.51999998</v>
      </c>
      <c r="V144" s="32">
        <v>0</v>
      </c>
      <c r="W144" s="124">
        <f>U144+V144</f>
        <v>149695308.51999998</v>
      </c>
    </row>
    <row r="145" spans="1:23" ht="12.75" customHeight="1">
      <c r="A145" s="29"/>
      <c r="B145" s="23"/>
      <c r="C145" s="120"/>
      <c r="D145" s="24"/>
      <c r="E145" s="27"/>
      <c r="F145" s="27"/>
      <c r="G145" s="40"/>
      <c r="H145" s="40"/>
      <c r="I145" s="40"/>
      <c r="J145" s="40"/>
      <c r="K145" s="40"/>
      <c r="L145" s="40"/>
      <c r="M145" s="40"/>
      <c r="N145" s="40"/>
      <c r="O145" s="40"/>
      <c r="P145" s="40"/>
      <c r="Q145" s="40"/>
      <c r="R145" s="40"/>
      <c r="S145" s="40"/>
      <c r="T145" s="40"/>
      <c r="U145" s="130"/>
      <c r="V145" s="27"/>
      <c r="W145" s="114"/>
    </row>
    <row r="146" spans="1:23" s="129" customFormat="1" ht="12.75" customHeight="1">
      <c r="A146" s="29"/>
      <c r="B146" s="23" t="s">
        <v>701</v>
      </c>
      <c r="C146" s="120"/>
      <c r="D146" s="24"/>
      <c r="E146" s="27">
        <f aca="true" t="shared" si="31" ref="E146:W146">+E139+E140+E142+E143+E144</f>
        <v>52691294.58999999</v>
      </c>
      <c r="F146" s="27">
        <f t="shared" si="31"/>
        <v>0</v>
      </c>
      <c r="G146" s="40">
        <f t="shared" si="31"/>
        <v>52691294.58999999</v>
      </c>
      <c r="H146" s="40">
        <f t="shared" si="31"/>
        <v>2206.2</v>
      </c>
      <c r="I146" s="40">
        <f t="shared" si="31"/>
        <v>-11107.65</v>
      </c>
      <c r="J146" s="40">
        <f t="shared" si="31"/>
        <v>450585.03</v>
      </c>
      <c r="K146" s="40">
        <f t="shared" si="31"/>
        <v>439477.38</v>
      </c>
      <c r="L146" s="40">
        <f t="shared" si="31"/>
        <v>45870932.96</v>
      </c>
      <c r="M146" s="40">
        <f t="shared" si="31"/>
        <v>31911875.989999995</v>
      </c>
      <c r="N146" s="40">
        <f t="shared" si="31"/>
        <v>77782808.94999999</v>
      </c>
      <c r="O146" s="40">
        <f t="shared" si="31"/>
        <v>51144188.62</v>
      </c>
      <c r="P146" s="40">
        <f t="shared" si="31"/>
        <v>0</v>
      </c>
      <c r="Q146" s="40">
        <f t="shared" si="31"/>
        <v>3142582.88</v>
      </c>
      <c r="R146" s="40">
        <f t="shared" si="31"/>
        <v>-7580072.58</v>
      </c>
      <c r="S146" s="40">
        <f t="shared" si="31"/>
        <v>46706698.919999994</v>
      </c>
      <c r="T146" s="40">
        <f t="shared" si="31"/>
        <v>0</v>
      </c>
      <c r="U146" s="130">
        <f t="shared" si="31"/>
        <v>177622486.03999996</v>
      </c>
      <c r="V146" s="27">
        <f t="shared" si="31"/>
        <v>1808902789.2400002</v>
      </c>
      <c r="W146" s="27">
        <f t="shared" si="31"/>
        <v>1986525275.2800002</v>
      </c>
    </row>
    <row r="147" spans="1:23" ht="12.75" customHeight="1">
      <c r="A147" s="34"/>
      <c r="B147" s="30"/>
      <c r="C147" s="121"/>
      <c r="D147" s="31"/>
      <c r="E147" s="32"/>
      <c r="F147" s="32"/>
      <c r="G147" s="32"/>
      <c r="H147" s="32"/>
      <c r="I147" s="32"/>
      <c r="J147" s="32"/>
      <c r="K147" s="32"/>
      <c r="L147" s="32"/>
      <c r="M147" s="32"/>
      <c r="N147" s="32"/>
      <c r="O147" s="32"/>
      <c r="P147" s="32"/>
      <c r="Q147" s="32"/>
      <c r="R147" s="32"/>
      <c r="S147" s="32"/>
      <c r="T147" s="32"/>
      <c r="U147" s="122"/>
      <c r="V147" s="32"/>
      <c r="W147" s="32"/>
    </row>
    <row r="148" spans="1:23" s="129" customFormat="1" ht="12.75" customHeight="1">
      <c r="A148" s="29"/>
      <c r="B148" s="23" t="s">
        <v>354</v>
      </c>
      <c r="C148" s="120"/>
      <c r="D148" s="24"/>
      <c r="E148" s="27">
        <f aca="true" t="shared" si="32" ref="E148:W148">+E135+E146</f>
        <v>113311234.25999999</v>
      </c>
      <c r="F148" s="27">
        <f t="shared" si="32"/>
        <v>5893880.350000001</v>
      </c>
      <c r="G148" s="42">
        <f t="shared" si="32"/>
        <v>119205114.60999998</v>
      </c>
      <c r="H148" s="42">
        <f t="shared" si="32"/>
        <v>2206.2</v>
      </c>
      <c r="I148" s="42">
        <f t="shared" si="32"/>
        <v>-11107.65</v>
      </c>
      <c r="J148" s="42">
        <f t="shared" si="32"/>
        <v>450585.03</v>
      </c>
      <c r="K148" s="42">
        <f t="shared" si="32"/>
        <v>439477.38</v>
      </c>
      <c r="L148" s="42">
        <f t="shared" si="32"/>
        <v>45870932.96</v>
      </c>
      <c r="M148" s="42">
        <f t="shared" si="32"/>
        <v>111637607.75999999</v>
      </c>
      <c r="N148" s="42">
        <f t="shared" si="32"/>
        <v>157508540.71999997</v>
      </c>
      <c r="O148" s="42">
        <f t="shared" si="32"/>
        <v>51150941.739999995</v>
      </c>
      <c r="P148" s="42">
        <f t="shared" si="32"/>
        <v>0</v>
      </c>
      <c r="Q148" s="42">
        <f t="shared" si="32"/>
        <v>4991965.72</v>
      </c>
      <c r="R148" s="42">
        <f t="shared" si="32"/>
        <v>331482.9799999995</v>
      </c>
      <c r="S148" s="42">
        <f t="shared" si="32"/>
        <v>56474390.44</v>
      </c>
      <c r="T148" s="42">
        <f t="shared" si="32"/>
        <v>20049399.5</v>
      </c>
      <c r="U148" s="131">
        <f t="shared" si="32"/>
        <v>353679128.84999996</v>
      </c>
      <c r="V148" s="27">
        <f t="shared" si="32"/>
        <v>2175010597.92</v>
      </c>
      <c r="W148" s="27">
        <f t="shared" si="32"/>
        <v>2528689726.7700005</v>
      </c>
    </row>
    <row r="149" spans="1:22" ht="12.75">
      <c r="A149" s="34"/>
      <c r="C149" s="34"/>
      <c r="E149" s="34"/>
      <c r="F149" s="79"/>
      <c r="G149" s="34"/>
      <c r="H149" s="34"/>
      <c r="I149" s="34"/>
      <c r="J149" s="79"/>
      <c r="K149" s="34"/>
      <c r="L149" s="79"/>
      <c r="M149" s="29"/>
      <c r="N149" s="34"/>
      <c r="O149" s="34"/>
      <c r="P149" s="34"/>
      <c r="Q149" s="34"/>
      <c r="R149" s="34"/>
      <c r="S149" s="34"/>
      <c r="T149" s="34"/>
      <c r="U149" s="133"/>
      <c r="V149" s="34"/>
    </row>
    <row r="150" spans="5:18" ht="12.75">
      <c r="E150" s="79"/>
      <c r="F150" s="79"/>
      <c r="I150" s="79"/>
      <c r="J150" s="79"/>
      <c r="L150" s="79"/>
      <c r="Q150" s="79"/>
      <c r="R150" s="79"/>
    </row>
    <row r="151" spans="5:18" ht="12.75">
      <c r="E151" s="79"/>
      <c r="F151" s="79"/>
      <c r="I151" s="79"/>
      <c r="J151" s="79"/>
      <c r="L151" s="79"/>
      <c r="M151" s="34"/>
      <c r="O151" s="79"/>
      <c r="P151" s="79"/>
      <c r="Q151" s="79"/>
      <c r="R151" s="79"/>
    </row>
    <row r="152" spans="5:18" ht="12.75">
      <c r="E152" s="79"/>
      <c r="F152" s="79"/>
      <c r="I152" s="79"/>
      <c r="J152" s="79"/>
      <c r="L152" s="79"/>
      <c r="M152" s="29"/>
      <c r="O152" s="79"/>
      <c r="P152" s="79"/>
      <c r="Q152" s="79"/>
      <c r="R152" s="79"/>
    </row>
    <row r="153" spans="5:18" ht="12.75">
      <c r="E153" s="79"/>
      <c r="F153" s="79"/>
      <c r="I153" s="79"/>
      <c r="J153" s="79"/>
      <c r="L153" s="79"/>
      <c r="M153" s="34"/>
      <c r="O153" s="79"/>
      <c r="P153" s="79"/>
      <c r="Q153" s="79"/>
      <c r="R153" s="79"/>
    </row>
    <row r="154" spans="5:18" ht="12.75">
      <c r="E154" s="79"/>
      <c r="F154" s="79"/>
      <c r="I154" s="79"/>
      <c r="J154" s="79"/>
      <c r="L154" s="79"/>
      <c r="M154" s="29"/>
      <c r="O154" s="79"/>
      <c r="P154" s="79"/>
      <c r="Q154" s="79"/>
      <c r="R154" s="79"/>
    </row>
    <row r="155" spans="5:18" ht="12.75">
      <c r="E155" s="79"/>
      <c r="F155" s="79"/>
      <c r="I155" s="79"/>
      <c r="J155" s="79"/>
      <c r="L155" s="79"/>
      <c r="M155" s="34"/>
      <c r="O155" s="79"/>
      <c r="P155" s="79"/>
      <c r="Q155" s="79"/>
      <c r="R155" s="79"/>
    </row>
    <row r="156" spans="5:18" ht="12.75">
      <c r="E156" s="79"/>
      <c r="F156" s="79"/>
      <c r="I156" s="79"/>
      <c r="J156" s="79"/>
      <c r="L156" s="79"/>
      <c r="M156" s="34"/>
      <c r="O156" s="79"/>
      <c r="P156" s="79"/>
      <c r="Q156" s="79"/>
      <c r="R156" s="79"/>
    </row>
    <row r="157" spans="5:18" ht="12.75">
      <c r="E157" s="79"/>
      <c r="F157" s="79"/>
      <c r="I157" s="79"/>
      <c r="J157" s="79"/>
      <c r="L157" s="79"/>
      <c r="M157" s="34"/>
      <c r="O157" s="79"/>
      <c r="P157" s="79"/>
      <c r="Q157" s="79"/>
      <c r="R157" s="79"/>
    </row>
    <row r="158" spans="5:18" ht="12.75">
      <c r="E158" s="79"/>
      <c r="F158" s="79"/>
      <c r="I158" s="79"/>
      <c r="J158" s="79"/>
      <c r="L158" s="79"/>
      <c r="M158" s="29"/>
      <c r="O158" s="79"/>
      <c r="P158" s="79"/>
      <c r="Q158" s="79"/>
      <c r="R158" s="79"/>
    </row>
    <row r="159" spans="5:18" ht="12.75">
      <c r="E159" s="79"/>
      <c r="F159" s="79"/>
      <c r="I159" s="79"/>
      <c r="J159" s="79"/>
      <c r="L159" s="79"/>
      <c r="M159" s="29"/>
      <c r="O159" s="79"/>
      <c r="P159" s="79"/>
      <c r="Q159" s="79"/>
      <c r="R159" s="79"/>
    </row>
    <row r="160" spans="5:18" ht="12.75">
      <c r="E160" s="79"/>
      <c r="F160" s="79"/>
      <c r="I160" s="79"/>
      <c r="J160" s="79"/>
      <c r="L160" s="79"/>
      <c r="M160" s="29"/>
      <c r="O160" s="79"/>
      <c r="P160" s="79"/>
      <c r="Q160" s="79"/>
      <c r="R160" s="79"/>
    </row>
    <row r="161" spans="5:18" ht="12.75">
      <c r="E161" s="79"/>
      <c r="F161" s="79"/>
      <c r="I161" s="79"/>
      <c r="J161" s="79"/>
      <c r="L161" s="79"/>
      <c r="M161" s="29"/>
      <c r="O161" s="79"/>
      <c r="P161" s="79"/>
      <c r="Q161" s="79"/>
      <c r="R161" s="79"/>
    </row>
    <row r="162" spans="5:18" ht="12.75">
      <c r="E162" s="79"/>
      <c r="F162" s="79"/>
      <c r="I162" s="79"/>
      <c r="J162" s="79"/>
      <c r="L162" s="79"/>
      <c r="M162" s="29"/>
      <c r="O162" s="79"/>
      <c r="P162" s="79"/>
      <c r="Q162" s="79"/>
      <c r="R162" s="79"/>
    </row>
    <row r="163" spans="5:18" ht="12.75">
      <c r="E163" s="79"/>
      <c r="F163" s="79"/>
      <c r="I163" s="79"/>
      <c r="J163" s="79"/>
      <c r="L163" s="79"/>
      <c r="M163" s="29"/>
      <c r="O163" s="79"/>
      <c r="P163" s="79"/>
      <c r="Q163" s="79"/>
      <c r="R163" s="79"/>
    </row>
    <row r="164" spans="5:18" ht="12.75">
      <c r="E164" s="79"/>
      <c r="F164" s="79"/>
      <c r="I164" s="79"/>
      <c r="J164" s="79"/>
      <c r="L164" s="79"/>
      <c r="M164" s="29"/>
      <c r="O164" s="79"/>
      <c r="P164" s="79"/>
      <c r="Q164" s="79"/>
      <c r="R164" s="79"/>
    </row>
    <row r="165" spans="5:18" ht="12.75">
      <c r="E165" s="79"/>
      <c r="F165" s="79"/>
      <c r="I165" s="79"/>
      <c r="J165" s="79"/>
      <c r="L165" s="79"/>
      <c r="M165" s="29"/>
      <c r="O165" s="79"/>
      <c r="P165" s="79"/>
      <c r="Q165" s="79"/>
      <c r="R165" s="79"/>
    </row>
    <row r="166" spans="5:18" ht="12.75">
      <c r="E166" s="79"/>
      <c r="F166" s="79"/>
      <c r="I166" s="79"/>
      <c r="J166" s="79"/>
      <c r="L166" s="79"/>
      <c r="M166" s="34"/>
      <c r="O166" s="79"/>
      <c r="P166" s="79"/>
      <c r="Q166" s="79"/>
      <c r="R166" s="79"/>
    </row>
    <row r="167" spans="5:18" ht="12.75">
      <c r="E167" s="79"/>
      <c r="F167" s="79"/>
      <c r="I167" s="79"/>
      <c r="J167" s="79"/>
      <c r="L167" s="79"/>
      <c r="M167" s="29"/>
      <c r="O167" s="79"/>
      <c r="P167" s="79"/>
      <c r="Q167" s="79"/>
      <c r="R167" s="79"/>
    </row>
    <row r="168" spans="5:18" ht="12.75">
      <c r="E168" s="79"/>
      <c r="F168" s="79"/>
      <c r="I168" s="79"/>
      <c r="J168" s="79"/>
      <c r="L168" s="79"/>
      <c r="M168" s="34"/>
      <c r="O168" s="79"/>
      <c r="P168" s="79"/>
      <c r="Q168" s="79"/>
      <c r="R168" s="79"/>
    </row>
    <row r="169" spans="5:18" ht="12.75">
      <c r="E169" s="79"/>
      <c r="F169" s="79"/>
      <c r="I169" s="79"/>
      <c r="J169" s="79"/>
      <c r="L169" s="79"/>
      <c r="O169" s="79"/>
      <c r="P169" s="79"/>
      <c r="Q169" s="79"/>
      <c r="R169" s="79"/>
    </row>
    <row r="170" spans="5:18" ht="12.75">
      <c r="E170" s="79"/>
      <c r="F170" s="79"/>
      <c r="I170" s="79"/>
      <c r="J170" s="79"/>
      <c r="L170" s="79"/>
      <c r="O170" s="79"/>
      <c r="P170" s="79"/>
      <c r="Q170" s="79"/>
      <c r="R170" s="79"/>
    </row>
    <row r="171" spans="5:18" ht="12.75">
      <c r="E171" s="79"/>
      <c r="F171" s="79"/>
      <c r="I171" s="79"/>
      <c r="J171" s="79"/>
      <c r="L171" s="79"/>
      <c r="O171" s="79"/>
      <c r="P171" s="79"/>
      <c r="Q171" s="79"/>
      <c r="R171" s="79"/>
    </row>
    <row r="172" spans="5:18" ht="12.75">
      <c r="E172" s="79"/>
      <c r="F172" s="79"/>
      <c r="I172" s="79"/>
      <c r="J172" s="79"/>
      <c r="L172" s="79"/>
      <c r="O172" s="79"/>
      <c r="P172" s="79"/>
      <c r="Q172" s="79"/>
      <c r="R172" s="79"/>
    </row>
    <row r="173" spans="5:18" ht="12.75">
      <c r="E173" s="79"/>
      <c r="F173" s="79"/>
      <c r="I173" s="79"/>
      <c r="J173" s="79"/>
      <c r="L173" s="79"/>
      <c r="O173" s="79"/>
      <c r="P173" s="79"/>
      <c r="Q173" s="79"/>
      <c r="R173" s="79"/>
    </row>
    <row r="174" spans="5:18" ht="12.75">
      <c r="E174" s="79"/>
      <c r="F174" s="79"/>
      <c r="I174" s="79"/>
      <c r="J174" s="79"/>
      <c r="L174" s="79"/>
      <c r="O174" s="79"/>
      <c r="P174" s="79"/>
      <c r="Q174" s="79"/>
      <c r="R174" s="79"/>
    </row>
    <row r="175" spans="5:18" ht="12.75">
      <c r="E175" s="79"/>
      <c r="F175" s="79"/>
      <c r="I175" s="79"/>
      <c r="J175" s="79"/>
      <c r="L175" s="79"/>
      <c r="O175" s="79"/>
      <c r="P175" s="79"/>
      <c r="Q175" s="79"/>
      <c r="R175" s="79"/>
    </row>
    <row r="176" spans="5:18" ht="12.75">
      <c r="E176" s="79"/>
      <c r="F176" s="79"/>
      <c r="I176" s="79"/>
      <c r="J176" s="79"/>
      <c r="L176" s="79"/>
      <c r="O176" s="79"/>
      <c r="P176" s="79"/>
      <c r="Q176" s="79"/>
      <c r="R176" s="79"/>
    </row>
    <row r="177" spans="5:18" ht="12.75">
      <c r="E177" s="79"/>
      <c r="F177" s="79"/>
      <c r="I177" s="79"/>
      <c r="J177" s="79"/>
      <c r="L177" s="79"/>
      <c r="O177" s="79"/>
      <c r="P177" s="79"/>
      <c r="Q177" s="79"/>
      <c r="R177" s="79"/>
    </row>
    <row r="178" spans="5:18" ht="12.75">
      <c r="E178" s="79"/>
      <c r="F178" s="79"/>
      <c r="I178" s="79"/>
      <c r="J178" s="79"/>
      <c r="L178" s="79"/>
      <c r="O178" s="79"/>
      <c r="P178" s="79"/>
      <c r="Q178" s="79"/>
      <c r="R178" s="79"/>
    </row>
    <row r="179" spans="5:18" ht="12.75">
      <c r="E179" s="79"/>
      <c r="F179" s="79"/>
      <c r="I179" s="79"/>
      <c r="J179" s="79"/>
      <c r="L179" s="79"/>
      <c r="O179" s="79"/>
      <c r="P179" s="79"/>
      <c r="Q179" s="79"/>
      <c r="R179" s="79"/>
    </row>
    <row r="180" spans="5:18" ht="12.75">
      <c r="E180" s="79"/>
      <c r="F180" s="79"/>
      <c r="I180" s="79"/>
      <c r="J180" s="79"/>
      <c r="L180" s="79"/>
      <c r="O180" s="79"/>
      <c r="P180" s="79"/>
      <c r="Q180" s="79"/>
      <c r="R180" s="79"/>
    </row>
    <row r="181" spans="5:18" ht="12.75">
      <c r="E181" s="79"/>
      <c r="F181" s="79"/>
      <c r="I181" s="79"/>
      <c r="J181" s="79"/>
      <c r="L181" s="79"/>
      <c r="O181" s="79"/>
      <c r="P181" s="79"/>
      <c r="Q181" s="79"/>
      <c r="R181" s="79"/>
    </row>
    <row r="182" spans="5:18" ht="12.75">
      <c r="E182" s="79"/>
      <c r="F182" s="79"/>
      <c r="I182" s="79"/>
      <c r="J182" s="79"/>
      <c r="L182" s="79"/>
      <c r="O182" s="79"/>
      <c r="P182" s="79"/>
      <c r="Q182" s="79"/>
      <c r="R182" s="79"/>
    </row>
    <row r="183" spans="5:18" ht="12.75">
      <c r="E183" s="79"/>
      <c r="F183" s="79"/>
      <c r="I183" s="79"/>
      <c r="J183" s="79"/>
      <c r="L183" s="79"/>
      <c r="O183" s="79"/>
      <c r="P183" s="79"/>
      <c r="Q183" s="79"/>
      <c r="R183" s="79"/>
    </row>
    <row r="184" spans="5:18" ht="12.75">
      <c r="E184" s="79"/>
      <c r="F184" s="79"/>
      <c r="I184" s="79"/>
      <c r="J184" s="79"/>
      <c r="L184" s="79"/>
      <c r="O184" s="79"/>
      <c r="P184" s="79"/>
      <c r="Q184" s="79"/>
      <c r="R184" s="79"/>
    </row>
    <row r="185" spans="5:18" ht="12.75">
      <c r="E185" s="79"/>
      <c r="F185" s="79"/>
      <c r="I185" s="79"/>
      <c r="J185" s="79"/>
      <c r="L185" s="79"/>
      <c r="O185" s="79"/>
      <c r="P185" s="79"/>
      <c r="Q185" s="79"/>
      <c r="R185" s="79"/>
    </row>
    <row r="186" spans="5:18" ht="12.75">
      <c r="E186" s="79"/>
      <c r="F186" s="79"/>
      <c r="I186" s="79"/>
      <c r="J186" s="79"/>
      <c r="L186" s="79"/>
      <c r="O186" s="79"/>
      <c r="P186" s="79"/>
      <c r="Q186" s="79"/>
      <c r="R186" s="79"/>
    </row>
    <row r="187" spans="5:18" ht="12.75">
      <c r="E187" s="79"/>
      <c r="F187" s="79"/>
      <c r="I187" s="79"/>
      <c r="J187" s="79"/>
      <c r="L187" s="79"/>
      <c r="O187" s="79"/>
      <c r="P187" s="79"/>
      <c r="Q187" s="79"/>
      <c r="R187" s="79"/>
    </row>
    <row r="188" spans="5:18" ht="12.75">
      <c r="E188" s="79"/>
      <c r="F188" s="79"/>
      <c r="I188" s="79"/>
      <c r="J188" s="79"/>
      <c r="L188" s="79"/>
      <c r="O188" s="79"/>
      <c r="P188" s="79"/>
      <c r="Q188" s="79"/>
      <c r="R188" s="79"/>
    </row>
    <row r="189" spans="5:18" ht="12.75">
      <c r="E189" s="79"/>
      <c r="F189" s="79"/>
      <c r="I189" s="79"/>
      <c r="J189" s="79"/>
      <c r="L189" s="79"/>
      <c r="O189" s="79"/>
      <c r="P189" s="79"/>
      <c r="Q189" s="79"/>
      <c r="R189" s="79"/>
    </row>
    <row r="190" spans="5:18" ht="12.75">
      <c r="E190" s="79"/>
      <c r="F190" s="79"/>
      <c r="I190" s="79"/>
      <c r="J190" s="79"/>
      <c r="L190" s="79"/>
      <c r="O190" s="79"/>
      <c r="P190" s="79"/>
      <c r="Q190" s="79"/>
      <c r="R190" s="79"/>
    </row>
    <row r="191" spans="5:18" ht="12.75">
      <c r="E191" s="79"/>
      <c r="F191" s="79"/>
      <c r="I191" s="79"/>
      <c r="J191" s="79"/>
      <c r="L191" s="79"/>
      <c r="O191" s="79"/>
      <c r="P191" s="79"/>
      <c r="Q191" s="79"/>
      <c r="R191" s="79"/>
    </row>
    <row r="192" spans="5:18" ht="12.75">
      <c r="E192" s="79"/>
      <c r="F192" s="79"/>
      <c r="I192" s="79"/>
      <c r="J192" s="79"/>
      <c r="L192" s="79"/>
      <c r="O192" s="79"/>
      <c r="P192" s="79"/>
      <c r="Q192" s="79"/>
      <c r="R192" s="79"/>
    </row>
    <row r="193" spans="5:18" ht="12.75">
      <c r="E193" s="79"/>
      <c r="F193" s="79"/>
      <c r="I193" s="79"/>
      <c r="J193" s="79"/>
      <c r="L193" s="79"/>
      <c r="O193" s="79"/>
      <c r="P193" s="79"/>
      <c r="Q193" s="79"/>
      <c r="R193" s="79"/>
    </row>
    <row r="194" spans="5:18" ht="12.75">
      <c r="E194" s="79"/>
      <c r="F194" s="79"/>
      <c r="I194" s="79"/>
      <c r="J194" s="79"/>
      <c r="L194" s="79"/>
      <c r="O194" s="79"/>
      <c r="P194" s="79"/>
      <c r="Q194" s="79"/>
      <c r="R194" s="79"/>
    </row>
    <row r="195" spans="5:18" ht="12.75">
      <c r="E195" s="79"/>
      <c r="F195" s="79"/>
      <c r="I195" s="79"/>
      <c r="J195" s="79"/>
      <c r="L195" s="79"/>
      <c r="O195" s="79"/>
      <c r="P195" s="79"/>
      <c r="Q195" s="79"/>
      <c r="R195" s="79"/>
    </row>
    <row r="196" spans="5:18" ht="12.75">
      <c r="E196" s="79"/>
      <c r="F196" s="79"/>
      <c r="I196" s="79"/>
      <c r="J196" s="79"/>
      <c r="L196" s="79"/>
      <c r="O196" s="79"/>
      <c r="P196" s="79"/>
      <c r="Q196" s="79"/>
      <c r="R196" s="79"/>
    </row>
    <row r="197" spans="5:18" ht="12.75">
      <c r="E197" s="79"/>
      <c r="F197" s="79"/>
      <c r="I197" s="79"/>
      <c r="J197" s="79"/>
      <c r="L197" s="79"/>
      <c r="O197" s="79"/>
      <c r="P197" s="79"/>
      <c r="Q197" s="79"/>
      <c r="R197" s="79"/>
    </row>
    <row r="198" spans="5:18" ht="12.75">
      <c r="E198" s="79"/>
      <c r="F198" s="79"/>
      <c r="I198" s="79"/>
      <c r="J198" s="79"/>
      <c r="L198" s="79"/>
      <c r="O198" s="79"/>
      <c r="P198" s="79"/>
      <c r="Q198" s="79"/>
      <c r="R198" s="79"/>
    </row>
    <row r="199" spans="5:18" ht="12.75">
      <c r="E199" s="79"/>
      <c r="F199" s="79"/>
      <c r="I199" s="79"/>
      <c r="J199" s="79"/>
      <c r="L199" s="79"/>
      <c r="O199" s="79"/>
      <c r="P199" s="79"/>
      <c r="Q199" s="79"/>
      <c r="R199" s="79"/>
    </row>
    <row r="200" spans="5:18" ht="12.75">
      <c r="E200" s="79"/>
      <c r="F200" s="79"/>
      <c r="I200" s="79"/>
      <c r="J200" s="79"/>
      <c r="L200" s="79"/>
      <c r="O200" s="79"/>
      <c r="P200" s="79"/>
      <c r="Q200" s="79"/>
      <c r="R200" s="79"/>
    </row>
    <row r="201" spans="5:18" ht="12.75">
      <c r="E201" s="79"/>
      <c r="F201" s="79"/>
      <c r="I201" s="79"/>
      <c r="J201" s="79"/>
      <c r="L201" s="79"/>
      <c r="O201" s="79"/>
      <c r="P201" s="79"/>
      <c r="Q201" s="79"/>
      <c r="R201" s="79"/>
    </row>
    <row r="202" spans="5:18" ht="12.75">
      <c r="E202" s="79"/>
      <c r="F202" s="79"/>
      <c r="I202" s="79"/>
      <c r="J202" s="79"/>
      <c r="L202" s="79"/>
      <c r="O202" s="79"/>
      <c r="P202" s="79"/>
      <c r="Q202" s="79"/>
      <c r="R202" s="79"/>
    </row>
    <row r="203" spans="5:18" ht="12.75">
      <c r="E203" s="79"/>
      <c r="F203" s="79"/>
      <c r="I203" s="79"/>
      <c r="J203" s="79"/>
      <c r="L203" s="79"/>
      <c r="O203" s="79"/>
      <c r="P203" s="79"/>
      <c r="Q203" s="79"/>
      <c r="R203" s="79"/>
    </row>
    <row r="204" spans="5:18" ht="12.75">
      <c r="E204" s="79"/>
      <c r="F204" s="79"/>
      <c r="I204" s="79"/>
      <c r="J204" s="79"/>
      <c r="L204" s="79"/>
      <c r="O204" s="79"/>
      <c r="P204" s="79"/>
      <c r="Q204" s="79"/>
      <c r="R204" s="79"/>
    </row>
    <row r="205" spans="5:18" ht="12.75">
      <c r="E205" s="79"/>
      <c r="F205" s="79"/>
      <c r="I205" s="79"/>
      <c r="J205" s="79"/>
      <c r="L205" s="79"/>
      <c r="O205" s="79"/>
      <c r="P205" s="79"/>
      <c r="Q205" s="79"/>
      <c r="R205" s="79"/>
    </row>
    <row r="206" spans="5:18" ht="12.75">
      <c r="E206" s="79"/>
      <c r="F206" s="79"/>
      <c r="I206" s="79"/>
      <c r="J206" s="79"/>
      <c r="L206" s="79"/>
      <c r="O206" s="79"/>
      <c r="P206" s="79"/>
      <c r="Q206" s="79"/>
      <c r="R206" s="79"/>
    </row>
    <row r="207" spans="5:18" ht="12.75">
      <c r="E207" s="79"/>
      <c r="F207" s="79"/>
      <c r="I207" s="79"/>
      <c r="J207" s="79"/>
      <c r="L207" s="79"/>
      <c r="O207" s="79"/>
      <c r="P207" s="79"/>
      <c r="Q207" s="79"/>
      <c r="R207" s="79"/>
    </row>
    <row r="208" spans="5:18" ht="12.75">
      <c r="E208" s="79"/>
      <c r="F208" s="79"/>
      <c r="I208" s="79"/>
      <c r="J208" s="79"/>
      <c r="L208" s="79"/>
      <c r="O208" s="79"/>
      <c r="P208" s="79"/>
      <c r="Q208" s="79"/>
      <c r="R208" s="79"/>
    </row>
    <row r="209" spans="5:18" ht="12.75">
      <c r="E209" s="79"/>
      <c r="F209" s="79"/>
      <c r="I209" s="79"/>
      <c r="J209" s="79"/>
      <c r="L209" s="79"/>
      <c r="O209" s="79"/>
      <c r="P209" s="79"/>
      <c r="Q209" s="79"/>
      <c r="R209" s="79"/>
    </row>
    <row r="210" spans="5:18" ht="12.75">
      <c r="E210" s="79"/>
      <c r="F210" s="79"/>
      <c r="I210" s="79"/>
      <c r="J210" s="79"/>
      <c r="L210" s="79"/>
      <c r="O210" s="79"/>
      <c r="P210" s="79"/>
      <c r="Q210" s="79"/>
      <c r="R210" s="79"/>
    </row>
    <row r="211" spans="5:18" ht="12.75">
      <c r="E211" s="79"/>
      <c r="F211" s="79"/>
      <c r="I211" s="79"/>
      <c r="J211" s="79"/>
      <c r="L211" s="79"/>
      <c r="O211" s="79"/>
      <c r="P211" s="79"/>
      <c r="Q211" s="79"/>
      <c r="R211" s="79"/>
    </row>
    <row r="212" spans="5:18" ht="12.75">
      <c r="E212" s="79"/>
      <c r="F212" s="79"/>
      <c r="I212" s="79"/>
      <c r="J212" s="79"/>
      <c r="L212" s="79"/>
      <c r="O212" s="79"/>
      <c r="P212" s="79"/>
      <c r="Q212" s="79"/>
      <c r="R212" s="79"/>
    </row>
    <row r="213" spans="5:18" ht="12.75">
      <c r="E213" s="79"/>
      <c r="F213" s="79"/>
      <c r="I213" s="79"/>
      <c r="J213" s="79"/>
      <c r="L213" s="79"/>
      <c r="O213" s="79"/>
      <c r="P213" s="79"/>
      <c r="Q213" s="79"/>
      <c r="R213" s="79"/>
    </row>
    <row r="214" spans="5:18" ht="12.75">
      <c r="E214" s="79"/>
      <c r="F214" s="79"/>
      <c r="I214" s="79"/>
      <c r="J214" s="79"/>
      <c r="L214" s="79"/>
      <c r="O214" s="79"/>
      <c r="P214" s="79"/>
      <c r="Q214" s="79"/>
      <c r="R214" s="79"/>
    </row>
    <row r="215" spans="5:18" ht="12.75">
      <c r="E215" s="79"/>
      <c r="F215" s="79"/>
      <c r="I215" s="79"/>
      <c r="J215" s="79"/>
      <c r="L215" s="79"/>
      <c r="O215" s="79"/>
      <c r="P215" s="79"/>
      <c r="Q215" s="79"/>
      <c r="R215" s="79"/>
    </row>
    <row r="216" spans="5:18" ht="12.75">
      <c r="E216" s="79"/>
      <c r="F216" s="79"/>
      <c r="I216" s="79"/>
      <c r="J216" s="79"/>
      <c r="L216" s="79"/>
      <c r="O216" s="79"/>
      <c r="P216" s="79"/>
      <c r="Q216" s="79"/>
      <c r="R216" s="79"/>
    </row>
    <row r="217" spans="5:18" ht="12.75">
      <c r="E217" s="79"/>
      <c r="F217" s="79"/>
      <c r="I217" s="79"/>
      <c r="J217" s="79"/>
      <c r="L217" s="79"/>
      <c r="O217" s="79"/>
      <c r="P217" s="79"/>
      <c r="Q217" s="79"/>
      <c r="R217" s="79"/>
    </row>
    <row r="218" spans="5:18" ht="12.75">
      <c r="E218" s="79"/>
      <c r="F218" s="79"/>
      <c r="I218" s="79"/>
      <c r="J218" s="79"/>
      <c r="L218" s="79"/>
      <c r="O218" s="79"/>
      <c r="P218" s="79"/>
      <c r="Q218" s="79"/>
      <c r="R218" s="79"/>
    </row>
    <row r="219" spans="5:18" ht="12.75">
      <c r="E219" s="79"/>
      <c r="F219" s="79"/>
      <c r="I219" s="79"/>
      <c r="J219" s="79"/>
      <c r="L219" s="79"/>
      <c r="O219" s="79"/>
      <c r="P219" s="79"/>
      <c r="Q219" s="79"/>
      <c r="R219" s="79"/>
    </row>
    <row r="220" spans="5:18" ht="12.75">
      <c r="E220" s="79"/>
      <c r="F220" s="79"/>
      <c r="I220" s="79"/>
      <c r="J220" s="79"/>
      <c r="L220" s="79"/>
      <c r="O220" s="79"/>
      <c r="P220" s="79"/>
      <c r="Q220" s="79"/>
      <c r="R220" s="79"/>
    </row>
    <row r="221" spans="5:18" ht="12.75">
      <c r="E221" s="79"/>
      <c r="F221" s="79"/>
      <c r="I221" s="79"/>
      <c r="J221" s="79"/>
      <c r="L221" s="79"/>
      <c r="O221" s="79"/>
      <c r="P221" s="79"/>
      <c r="Q221" s="79"/>
      <c r="R221" s="79"/>
    </row>
    <row r="222" spans="5:18" ht="12.75">
      <c r="E222" s="79"/>
      <c r="F222" s="79"/>
      <c r="I222" s="79"/>
      <c r="J222" s="79"/>
      <c r="L222" s="79"/>
      <c r="O222" s="79"/>
      <c r="P222" s="79"/>
      <c r="Q222" s="79"/>
      <c r="R222" s="79"/>
    </row>
    <row r="223" spans="5:18" ht="12.75">
      <c r="E223" s="79"/>
      <c r="F223" s="79"/>
      <c r="I223" s="79"/>
      <c r="J223" s="79"/>
      <c r="L223" s="79"/>
      <c r="O223" s="79"/>
      <c r="P223" s="79"/>
      <c r="Q223" s="79"/>
      <c r="R223" s="79"/>
    </row>
    <row r="224" spans="5:18" ht="12.75">
      <c r="E224" s="79"/>
      <c r="F224" s="79"/>
      <c r="I224" s="79"/>
      <c r="J224" s="79"/>
      <c r="L224" s="79"/>
      <c r="O224" s="79"/>
      <c r="P224" s="79"/>
      <c r="Q224" s="79"/>
      <c r="R224" s="79"/>
    </row>
    <row r="225" spans="5:18" ht="12.75">
      <c r="E225" s="79"/>
      <c r="F225" s="79"/>
      <c r="I225" s="79"/>
      <c r="J225" s="79"/>
      <c r="L225" s="79"/>
      <c r="O225" s="79"/>
      <c r="P225" s="79"/>
      <c r="Q225" s="79"/>
      <c r="R225" s="79"/>
    </row>
    <row r="226" spans="5:18" ht="12.75">
      <c r="E226" s="79"/>
      <c r="F226" s="79"/>
      <c r="I226" s="79"/>
      <c r="J226" s="79"/>
      <c r="L226" s="79"/>
      <c r="O226" s="79"/>
      <c r="P226" s="79"/>
      <c r="Q226" s="79"/>
      <c r="R226" s="79"/>
    </row>
    <row r="227" spans="5:18" ht="12.75">
      <c r="E227" s="79"/>
      <c r="F227" s="79"/>
      <c r="I227" s="79"/>
      <c r="J227" s="79"/>
      <c r="L227" s="79"/>
      <c r="O227" s="79"/>
      <c r="P227" s="79"/>
      <c r="Q227" s="79"/>
      <c r="R227" s="79"/>
    </row>
    <row r="228" spans="5:18" ht="12.75">
      <c r="E228" s="79"/>
      <c r="F228" s="79"/>
      <c r="I228" s="79"/>
      <c r="J228" s="79"/>
      <c r="L228" s="79"/>
      <c r="O228" s="79"/>
      <c r="P228" s="79"/>
      <c r="Q228" s="79"/>
      <c r="R228" s="79"/>
    </row>
    <row r="229" spans="5:18" ht="12.75">
      <c r="E229" s="79"/>
      <c r="F229" s="79"/>
      <c r="I229" s="79"/>
      <c r="J229" s="79"/>
      <c r="L229" s="79"/>
      <c r="O229" s="79"/>
      <c r="P229" s="79"/>
      <c r="Q229" s="79"/>
      <c r="R229" s="79"/>
    </row>
    <row r="230" spans="5:18" ht="12.75">
      <c r="E230" s="79"/>
      <c r="F230" s="79"/>
      <c r="I230" s="79"/>
      <c r="J230" s="79"/>
      <c r="L230" s="79"/>
      <c r="O230" s="79"/>
      <c r="P230" s="79"/>
      <c r="Q230" s="79"/>
      <c r="R230" s="79"/>
    </row>
    <row r="231" spans="5:18" ht="12.75">
      <c r="E231" s="79"/>
      <c r="F231" s="79"/>
      <c r="I231" s="79"/>
      <c r="J231" s="79"/>
      <c r="L231" s="79"/>
      <c r="O231" s="79"/>
      <c r="P231" s="79"/>
      <c r="Q231" s="79"/>
      <c r="R231" s="79"/>
    </row>
    <row r="232" spans="5:18" ht="12.75">
      <c r="E232" s="79"/>
      <c r="F232" s="79"/>
      <c r="I232" s="79"/>
      <c r="J232" s="79"/>
      <c r="L232" s="79"/>
      <c r="O232" s="79"/>
      <c r="P232" s="79"/>
      <c r="Q232" s="79"/>
      <c r="R232" s="79"/>
    </row>
    <row r="233" spans="5:18" ht="12.75">
      <c r="E233" s="79"/>
      <c r="F233" s="79"/>
      <c r="I233" s="79"/>
      <c r="J233" s="79"/>
      <c r="L233" s="79"/>
      <c r="O233" s="79"/>
      <c r="P233" s="79"/>
      <c r="Q233" s="79"/>
      <c r="R233" s="79"/>
    </row>
    <row r="234" spans="5:18" ht="12.75">
      <c r="E234" s="79"/>
      <c r="F234" s="79"/>
      <c r="I234" s="79"/>
      <c r="J234" s="79"/>
      <c r="L234" s="79"/>
      <c r="O234" s="79"/>
      <c r="P234" s="79"/>
      <c r="Q234" s="79"/>
      <c r="R234" s="79"/>
    </row>
    <row r="235" spans="5:18" ht="12.75">
      <c r="E235" s="79"/>
      <c r="F235" s="79"/>
      <c r="I235" s="79"/>
      <c r="J235" s="79"/>
      <c r="L235" s="79"/>
      <c r="O235" s="79"/>
      <c r="P235" s="79"/>
      <c r="Q235" s="79"/>
      <c r="R235" s="79"/>
    </row>
    <row r="236" spans="5:18" ht="12.75">
      <c r="E236" s="79"/>
      <c r="F236" s="79"/>
      <c r="I236" s="79"/>
      <c r="J236" s="79"/>
      <c r="L236" s="79"/>
      <c r="O236" s="79"/>
      <c r="P236" s="79"/>
      <c r="Q236" s="79"/>
      <c r="R236" s="79"/>
    </row>
    <row r="237" spans="5:18" ht="12.75">
      <c r="E237" s="79"/>
      <c r="F237" s="79"/>
      <c r="I237" s="79"/>
      <c r="J237" s="79"/>
      <c r="L237" s="79"/>
      <c r="O237" s="79"/>
      <c r="P237" s="79"/>
      <c r="Q237" s="79"/>
      <c r="R237" s="79"/>
    </row>
    <row r="238" spans="5:18" ht="12.75">
      <c r="E238" s="79"/>
      <c r="F238" s="79"/>
      <c r="I238" s="79"/>
      <c r="J238" s="79"/>
      <c r="L238" s="79"/>
      <c r="O238" s="79"/>
      <c r="P238" s="79"/>
      <c r="Q238" s="79"/>
      <c r="R238" s="79"/>
    </row>
    <row r="239" spans="5:18" ht="12.75">
      <c r="E239" s="79"/>
      <c r="F239" s="79"/>
      <c r="I239" s="79"/>
      <c r="J239" s="79"/>
      <c r="L239" s="79"/>
      <c r="O239" s="79"/>
      <c r="P239" s="79"/>
      <c r="Q239" s="79"/>
      <c r="R239" s="79"/>
    </row>
    <row r="240" spans="5:18" ht="12.75">
      <c r="E240" s="79"/>
      <c r="F240" s="79"/>
      <c r="I240" s="79"/>
      <c r="J240" s="79"/>
      <c r="L240" s="79"/>
      <c r="O240" s="79"/>
      <c r="P240" s="79"/>
      <c r="Q240" s="79"/>
      <c r="R240" s="79"/>
    </row>
    <row r="241" spans="5:18" ht="12.75">
      <c r="E241" s="79"/>
      <c r="F241" s="79"/>
      <c r="I241" s="79"/>
      <c r="J241" s="79"/>
      <c r="L241" s="79"/>
      <c r="O241" s="79"/>
      <c r="P241" s="79"/>
      <c r="Q241" s="79"/>
      <c r="R241" s="79"/>
    </row>
    <row r="242" spans="5:18" ht="12.75">
      <c r="E242" s="79"/>
      <c r="F242" s="79"/>
      <c r="I242" s="79"/>
      <c r="J242" s="79"/>
      <c r="L242" s="79"/>
      <c r="O242" s="79"/>
      <c r="P242" s="79"/>
      <c r="Q242" s="79"/>
      <c r="R242" s="79"/>
    </row>
    <row r="243" spans="5:18" ht="12.75">
      <c r="E243" s="79"/>
      <c r="F243" s="79"/>
      <c r="I243" s="79"/>
      <c r="J243" s="79"/>
      <c r="L243" s="79"/>
      <c r="O243" s="79"/>
      <c r="P243" s="79"/>
      <c r="Q243" s="79"/>
      <c r="R243" s="79"/>
    </row>
    <row r="244" spans="5:18" ht="12.75">
      <c r="E244" s="79"/>
      <c r="F244" s="79"/>
      <c r="I244" s="79"/>
      <c r="J244" s="79"/>
      <c r="L244" s="79"/>
      <c r="O244" s="79"/>
      <c r="P244" s="79"/>
      <c r="Q244" s="79"/>
      <c r="R244" s="79"/>
    </row>
    <row r="245" spans="5:18" ht="12.75">
      <c r="E245" s="79"/>
      <c r="F245" s="79"/>
      <c r="I245" s="79"/>
      <c r="J245" s="79"/>
      <c r="L245" s="79"/>
      <c r="O245" s="79"/>
      <c r="P245" s="79"/>
      <c r="Q245" s="79"/>
      <c r="R245" s="79"/>
    </row>
    <row r="246" spans="5:18" ht="12.75">
      <c r="E246" s="79"/>
      <c r="F246" s="79"/>
      <c r="I246" s="79"/>
      <c r="J246" s="79"/>
      <c r="L246" s="79"/>
      <c r="O246" s="79"/>
      <c r="P246" s="79"/>
      <c r="Q246" s="79"/>
      <c r="R246" s="79"/>
    </row>
    <row r="247" spans="5:18" ht="12.75">
      <c r="E247" s="79"/>
      <c r="F247" s="79"/>
      <c r="I247" s="79"/>
      <c r="J247" s="79"/>
      <c r="L247" s="79"/>
      <c r="O247" s="79"/>
      <c r="P247" s="79"/>
      <c r="Q247" s="79"/>
      <c r="R247" s="79"/>
    </row>
    <row r="248" spans="5:18" ht="12.75">
      <c r="E248" s="79"/>
      <c r="F248" s="79"/>
      <c r="I248" s="79"/>
      <c r="J248" s="79"/>
      <c r="L248" s="79"/>
      <c r="O248" s="79"/>
      <c r="P248" s="79"/>
      <c r="Q248" s="79"/>
      <c r="R248" s="79"/>
    </row>
    <row r="249" spans="5:18" ht="12.75">
      <c r="E249" s="79"/>
      <c r="F249" s="79"/>
      <c r="I249" s="79"/>
      <c r="J249" s="79"/>
      <c r="L249" s="79"/>
      <c r="O249" s="79"/>
      <c r="P249" s="79"/>
      <c r="Q249" s="79"/>
      <c r="R249" s="79"/>
    </row>
    <row r="250" spans="5:18" ht="12.75">
      <c r="E250" s="79"/>
      <c r="F250" s="79"/>
      <c r="I250" s="79"/>
      <c r="J250" s="79"/>
      <c r="L250" s="79"/>
      <c r="O250" s="79"/>
      <c r="P250" s="79"/>
      <c r="Q250" s="79"/>
      <c r="R250" s="79"/>
    </row>
    <row r="251" spans="5:18" ht="12.75">
      <c r="E251" s="79"/>
      <c r="F251" s="79"/>
      <c r="I251" s="79"/>
      <c r="J251" s="79"/>
      <c r="L251" s="79"/>
      <c r="O251" s="79"/>
      <c r="P251" s="79"/>
      <c r="Q251" s="79"/>
      <c r="R251" s="79"/>
    </row>
    <row r="252" spans="5:18" ht="12.75">
      <c r="E252" s="79"/>
      <c r="F252" s="79"/>
      <c r="I252" s="79"/>
      <c r="J252" s="79"/>
      <c r="L252" s="79"/>
      <c r="O252" s="79"/>
      <c r="P252" s="79"/>
      <c r="Q252" s="79"/>
      <c r="R252" s="79"/>
    </row>
    <row r="253" spans="5:18" ht="12.75">
      <c r="E253" s="79"/>
      <c r="F253" s="79"/>
      <c r="I253" s="79"/>
      <c r="J253" s="79"/>
      <c r="L253" s="79"/>
      <c r="O253" s="79"/>
      <c r="P253" s="79"/>
      <c r="Q253" s="79"/>
      <c r="R253" s="79"/>
    </row>
    <row r="254" spans="5:18" ht="12.75">
      <c r="E254" s="79"/>
      <c r="F254" s="79"/>
      <c r="I254" s="79"/>
      <c r="J254" s="79"/>
      <c r="L254" s="79"/>
      <c r="O254" s="79"/>
      <c r="P254" s="79"/>
      <c r="Q254" s="79"/>
      <c r="R254" s="79"/>
    </row>
    <row r="255" spans="5:18" ht="12.75">
      <c r="E255" s="79"/>
      <c r="F255" s="79"/>
      <c r="I255" s="79"/>
      <c r="J255" s="79"/>
      <c r="L255" s="79"/>
      <c r="O255" s="79"/>
      <c r="P255" s="79"/>
      <c r="Q255" s="79"/>
      <c r="R255" s="79"/>
    </row>
    <row r="256" spans="5:18" ht="12.75">
      <c r="E256" s="79"/>
      <c r="F256" s="79"/>
      <c r="I256" s="79"/>
      <c r="J256" s="79"/>
      <c r="L256" s="79"/>
      <c r="O256" s="79"/>
      <c r="P256" s="79"/>
      <c r="Q256" s="79"/>
      <c r="R256" s="79"/>
    </row>
    <row r="257" spans="5:18" ht="12.75">
      <c r="E257" s="79"/>
      <c r="F257" s="79"/>
      <c r="I257" s="79"/>
      <c r="J257" s="79"/>
      <c r="L257" s="79"/>
      <c r="O257" s="79"/>
      <c r="P257" s="79"/>
      <c r="Q257" s="79"/>
      <c r="R257" s="79"/>
    </row>
    <row r="258" spans="5:18" ht="12.75">
      <c r="E258" s="79"/>
      <c r="F258" s="79"/>
      <c r="I258" s="79"/>
      <c r="J258" s="79"/>
      <c r="L258" s="79"/>
      <c r="O258" s="79"/>
      <c r="P258" s="79"/>
      <c r="Q258" s="79"/>
      <c r="R258" s="79"/>
    </row>
    <row r="259" spans="5:18" ht="12.75">
      <c r="E259" s="79"/>
      <c r="F259" s="79"/>
      <c r="I259" s="79"/>
      <c r="J259" s="79"/>
      <c r="L259" s="79"/>
      <c r="O259" s="79"/>
      <c r="P259" s="79"/>
      <c r="Q259" s="79"/>
      <c r="R259" s="79"/>
    </row>
    <row r="260" spans="5:18" ht="12.75">
      <c r="E260" s="79"/>
      <c r="F260" s="79"/>
      <c r="I260" s="79"/>
      <c r="J260" s="79"/>
      <c r="L260" s="79"/>
      <c r="O260" s="79"/>
      <c r="P260" s="79"/>
      <c r="Q260" s="79"/>
      <c r="R260" s="79"/>
    </row>
    <row r="261" spans="5:18" ht="12.75">
      <c r="E261" s="79"/>
      <c r="F261" s="79"/>
      <c r="I261" s="79"/>
      <c r="J261" s="79"/>
      <c r="L261" s="79"/>
      <c r="O261" s="79"/>
      <c r="P261" s="79"/>
      <c r="Q261" s="79"/>
      <c r="R261" s="79"/>
    </row>
    <row r="262" spans="5:18" ht="12.75">
      <c r="E262" s="79"/>
      <c r="F262" s="79"/>
      <c r="I262" s="79"/>
      <c r="J262" s="79"/>
      <c r="L262" s="79"/>
      <c r="O262" s="79"/>
      <c r="P262" s="79"/>
      <c r="Q262" s="79"/>
      <c r="R262" s="79"/>
    </row>
    <row r="263" spans="5:18" ht="12.75">
      <c r="E263" s="79"/>
      <c r="F263" s="79"/>
      <c r="I263" s="79"/>
      <c r="J263" s="79"/>
      <c r="L263" s="79"/>
      <c r="O263" s="79"/>
      <c r="P263" s="79"/>
      <c r="Q263" s="79"/>
      <c r="R263" s="79"/>
    </row>
    <row r="264" spans="5:18" ht="12.75">
      <c r="E264" s="79"/>
      <c r="F264" s="79"/>
      <c r="I264" s="79"/>
      <c r="J264" s="79"/>
      <c r="L264" s="79"/>
      <c r="O264" s="79"/>
      <c r="P264" s="79"/>
      <c r="Q264" s="79"/>
      <c r="R264" s="79"/>
    </row>
    <row r="265" spans="5:18" ht="12.75">
      <c r="E265" s="79"/>
      <c r="F265" s="79"/>
      <c r="I265" s="79"/>
      <c r="J265" s="79"/>
      <c r="L265" s="79"/>
      <c r="O265" s="79"/>
      <c r="P265" s="79"/>
      <c r="Q265" s="79"/>
      <c r="R265" s="79"/>
    </row>
    <row r="266" spans="5:18" ht="12.75">
      <c r="E266" s="79"/>
      <c r="F266" s="79"/>
      <c r="I266" s="79"/>
      <c r="J266" s="79"/>
      <c r="L266" s="79"/>
      <c r="O266" s="79"/>
      <c r="P266" s="79"/>
      <c r="Q266" s="79"/>
      <c r="R266" s="79"/>
    </row>
    <row r="267" spans="5:18" ht="12.75">
      <c r="E267" s="79"/>
      <c r="F267" s="79"/>
      <c r="I267" s="79"/>
      <c r="J267" s="79"/>
      <c r="L267" s="79"/>
      <c r="O267" s="79"/>
      <c r="P267" s="79"/>
      <c r="Q267" s="79"/>
      <c r="R267" s="79"/>
    </row>
    <row r="268" spans="5:18" ht="12.75">
      <c r="E268" s="79"/>
      <c r="F268" s="79"/>
      <c r="I268" s="79"/>
      <c r="J268" s="79"/>
      <c r="L268" s="79"/>
      <c r="O268" s="79"/>
      <c r="P268" s="79"/>
      <c r="Q268" s="79"/>
      <c r="R268" s="79"/>
    </row>
    <row r="269" spans="5:18" ht="12.75">
      <c r="E269" s="79"/>
      <c r="F269" s="79"/>
      <c r="I269" s="79"/>
      <c r="J269" s="79"/>
      <c r="L269" s="79"/>
      <c r="O269" s="79"/>
      <c r="P269" s="79"/>
      <c r="Q269" s="79"/>
      <c r="R269" s="79"/>
    </row>
    <row r="270" spans="5:18" ht="12.75">
      <c r="E270" s="79"/>
      <c r="F270" s="79"/>
      <c r="I270" s="79"/>
      <c r="J270" s="79"/>
      <c r="L270" s="79"/>
      <c r="O270" s="79"/>
      <c r="P270" s="79"/>
      <c r="Q270" s="79"/>
      <c r="R270" s="79"/>
    </row>
    <row r="271" spans="5:18" ht="12.75">
      <c r="E271" s="79"/>
      <c r="F271" s="79"/>
      <c r="I271" s="79"/>
      <c r="J271" s="79"/>
      <c r="L271" s="79"/>
      <c r="O271" s="79"/>
      <c r="P271" s="79"/>
      <c r="Q271" s="79"/>
      <c r="R271" s="79"/>
    </row>
    <row r="272" spans="5:18" ht="12.75">
      <c r="E272" s="79"/>
      <c r="F272" s="79"/>
      <c r="I272" s="79"/>
      <c r="J272" s="79"/>
      <c r="L272" s="79"/>
      <c r="O272" s="79"/>
      <c r="P272" s="79"/>
      <c r="Q272" s="79"/>
      <c r="R272" s="79"/>
    </row>
    <row r="273" spans="5:18" ht="12.75">
      <c r="E273" s="79"/>
      <c r="F273" s="79"/>
      <c r="I273" s="79"/>
      <c r="J273" s="79"/>
      <c r="L273" s="79"/>
      <c r="O273" s="79"/>
      <c r="P273" s="79"/>
      <c r="Q273" s="79"/>
      <c r="R273" s="79"/>
    </row>
    <row r="274" spans="5:18" ht="12.75">
      <c r="E274" s="79"/>
      <c r="F274" s="79"/>
      <c r="I274" s="79"/>
      <c r="J274" s="79"/>
      <c r="L274" s="79"/>
      <c r="O274" s="79"/>
      <c r="P274" s="79"/>
      <c r="Q274" s="79"/>
      <c r="R274" s="79"/>
    </row>
    <row r="275" spans="5:18" ht="12.75">
      <c r="E275" s="79"/>
      <c r="F275" s="79"/>
      <c r="I275" s="79"/>
      <c r="J275" s="79"/>
      <c r="L275" s="79"/>
      <c r="O275" s="79"/>
      <c r="P275" s="79"/>
      <c r="Q275" s="79"/>
      <c r="R275" s="79"/>
    </row>
    <row r="276" spans="5:18" ht="12.75">
      <c r="E276" s="79"/>
      <c r="F276" s="79"/>
      <c r="I276" s="79"/>
      <c r="J276" s="79"/>
      <c r="L276" s="79"/>
      <c r="O276" s="79"/>
      <c r="P276" s="79"/>
      <c r="Q276" s="79"/>
      <c r="R276" s="79"/>
    </row>
    <row r="277" spans="5:18" ht="12.75">
      <c r="E277" s="79"/>
      <c r="F277" s="79"/>
      <c r="I277" s="79"/>
      <c r="J277" s="79"/>
      <c r="L277" s="79"/>
      <c r="O277" s="79"/>
      <c r="P277" s="79"/>
      <c r="Q277" s="79"/>
      <c r="R277" s="79"/>
    </row>
    <row r="278" spans="5:18" ht="12.75">
      <c r="E278" s="79"/>
      <c r="F278" s="79"/>
      <c r="I278" s="79"/>
      <c r="J278" s="79"/>
      <c r="L278" s="79"/>
      <c r="O278" s="79"/>
      <c r="P278" s="79"/>
      <c r="Q278" s="79"/>
      <c r="R278" s="79"/>
    </row>
    <row r="279" spans="5:18" ht="12.75">
      <c r="E279" s="79"/>
      <c r="F279" s="79"/>
      <c r="I279" s="79"/>
      <c r="J279" s="79"/>
      <c r="L279" s="79"/>
      <c r="O279" s="79"/>
      <c r="P279" s="79"/>
      <c r="Q279" s="79"/>
      <c r="R279" s="79"/>
    </row>
    <row r="280" spans="5:18" ht="12.75">
      <c r="E280" s="79"/>
      <c r="F280" s="79"/>
      <c r="I280" s="79"/>
      <c r="J280" s="79"/>
      <c r="L280" s="79"/>
      <c r="O280" s="79"/>
      <c r="P280" s="79"/>
      <c r="Q280" s="79"/>
      <c r="R280" s="79"/>
    </row>
    <row r="281" spans="5:18" ht="12.75">
      <c r="E281" s="79"/>
      <c r="F281" s="79"/>
      <c r="I281" s="79"/>
      <c r="J281" s="79"/>
      <c r="L281" s="79"/>
      <c r="O281" s="79"/>
      <c r="P281" s="79"/>
      <c r="Q281" s="79"/>
      <c r="R281" s="79"/>
    </row>
    <row r="282" spans="5:18" ht="12.75">
      <c r="E282" s="79"/>
      <c r="F282" s="79"/>
      <c r="I282" s="79"/>
      <c r="J282" s="79"/>
      <c r="L282" s="79"/>
      <c r="O282" s="79"/>
      <c r="P282" s="79"/>
      <c r="Q282" s="79"/>
      <c r="R282" s="79"/>
    </row>
    <row r="283" spans="5:18" ht="12.75">
      <c r="E283" s="79"/>
      <c r="F283" s="79"/>
      <c r="I283" s="79"/>
      <c r="J283" s="79"/>
      <c r="L283" s="79"/>
      <c r="O283" s="79"/>
      <c r="P283" s="79"/>
      <c r="Q283" s="79"/>
      <c r="R283" s="79"/>
    </row>
    <row r="284" spans="5:18" ht="12.75">
      <c r="E284" s="79"/>
      <c r="F284" s="79"/>
      <c r="I284" s="79"/>
      <c r="J284" s="79"/>
      <c r="L284" s="79"/>
      <c r="O284" s="79"/>
      <c r="P284" s="79"/>
      <c r="Q284" s="79"/>
      <c r="R284" s="79"/>
    </row>
    <row r="285" spans="5:18" ht="12.75">
      <c r="E285" s="79"/>
      <c r="F285" s="79"/>
      <c r="I285" s="79"/>
      <c r="J285" s="79"/>
      <c r="L285" s="79"/>
      <c r="O285" s="79"/>
      <c r="P285" s="79"/>
      <c r="Q285" s="79"/>
      <c r="R285" s="79"/>
    </row>
    <row r="286" spans="5:18" ht="12.75">
      <c r="E286" s="79"/>
      <c r="F286" s="79"/>
      <c r="I286" s="79"/>
      <c r="J286" s="79"/>
      <c r="L286" s="79"/>
      <c r="O286" s="79"/>
      <c r="P286" s="79"/>
      <c r="Q286" s="79"/>
      <c r="R286" s="79"/>
    </row>
    <row r="287" spans="5:18" ht="12.75">
      <c r="E287" s="79"/>
      <c r="F287" s="79"/>
      <c r="I287" s="79"/>
      <c r="J287" s="79"/>
      <c r="L287" s="79"/>
      <c r="O287" s="79"/>
      <c r="P287" s="79"/>
      <c r="Q287" s="79"/>
      <c r="R287" s="79"/>
    </row>
    <row r="288" spans="5:18" ht="12.75">
      <c r="E288" s="79"/>
      <c r="F288" s="79"/>
      <c r="I288" s="79"/>
      <c r="J288" s="79"/>
      <c r="L288" s="79"/>
      <c r="O288" s="79"/>
      <c r="P288" s="79"/>
      <c r="Q288" s="79"/>
      <c r="R288" s="79"/>
    </row>
    <row r="289" spans="5:18" ht="12.75">
      <c r="E289" s="79"/>
      <c r="F289" s="79"/>
      <c r="I289" s="79"/>
      <c r="J289" s="79"/>
      <c r="L289" s="79"/>
      <c r="O289" s="79"/>
      <c r="P289" s="79"/>
      <c r="Q289" s="79"/>
      <c r="R289" s="79"/>
    </row>
    <row r="290" spans="5:18" ht="12.75">
      <c r="E290" s="79"/>
      <c r="F290" s="79"/>
      <c r="I290" s="79"/>
      <c r="J290" s="79"/>
      <c r="L290" s="79"/>
      <c r="O290" s="79"/>
      <c r="P290" s="79"/>
      <c r="Q290" s="79"/>
      <c r="R290" s="79"/>
    </row>
    <row r="291" spans="5:18" ht="12.75">
      <c r="E291" s="79"/>
      <c r="F291" s="79"/>
      <c r="I291" s="79"/>
      <c r="J291" s="79"/>
      <c r="L291" s="79"/>
      <c r="O291" s="79"/>
      <c r="P291" s="79"/>
      <c r="Q291" s="79"/>
      <c r="R291" s="79"/>
    </row>
    <row r="292" spans="5:18" ht="12.75">
      <c r="E292" s="79"/>
      <c r="F292" s="79"/>
      <c r="I292" s="79"/>
      <c r="J292" s="79"/>
      <c r="L292" s="79"/>
      <c r="O292" s="79"/>
      <c r="P292" s="79"/>
      <c r="Q292" s="79"/>
      <c r="R292" s="79"/>
    </row>
    <row r="293" spans="5:18" ht="12.75">
      <c r="E293" s="79"/>
      <c r="F293" s="79"/>
      <c r="I293" s="79"/>
      <c r="J293" s="79"/>
      <c r="L293" s="79"/>
      <c r="O293" s="79"/>
      <c r="P293" s="79"/>
      <c r="Q293" s="79"/>
      <c r="R293" s="79"/>
    </row>
    <row r="294" spans="5:18" ht="12.75">
      <c r="E294" s="79"/>
      <c r="F294" s="79"/>
      <c r="I294" s="79"/>
      <c r="J294" s="79"/>
      <c r="L294" s="79"/>
      <c r="O294" s="79"/>
      <c r="P294" s="79"/>
      <c r="Q294" s="79"/>
      <c r="R294" s="79"/>
    </row>
    <row r="295" spans="5:18" ht="12.75">
      <c r="E295" s="79"/>
      <c r="F295" s="79"/>
      <c r="I295" s="79"/>
      <c r="J295" s="79"/>
      <c r="L295" s="79"/>
      <c r="O295" s="79"/>
      <c r="P295" s="79"/>
      <c r="Q295" s="79"/>
      <c r="R295" s="79"/>
    </row>
    <row r="296" spans="5:18" ht="12.75">
      <c r="E296" s="79"/>
      <c r="F296" s="79"/>
      <c r="I296" s="79"/>
      <c r="J296" s="79"/>
      <c r="L296" s="79"/>
      <c r="O296" s="79"/>
      <c r="P296" s="79"/>
      <c r="Q296" s="79"/>
      <c r="R296" s="79"/>
    </row>
    <row r="297" spans="5:18" ht="12.75">
      <c r="E297" s="79"/>
      <c r="F297" s="79"/>
      <c r="I297" s="79"/>
      <c r="J297" s="79"/>
      <c r="L297" s="79"/>
      <c r="O297" s="79"/>
      <c r="P297" s="79"/>
      <c r="Q297" s="79"/>
      <c r="R297" s="79"/>
    </row>
    <row r="298" spans="5:18" ht="12.75">
      <c r="E298" s="79"/>
      <c r="F298" s="79"/>
      <c r="I298" s="79"/>
      <c r="J298" s="79"/>
      <c r="L298" s="79"/>
      <c r="O298" s="79"/>
      <c r="P298" s="79"/>
      <c r="Q298" s="79"/>
      <c r="R298" s="79"/>
    </row>
    <row r="299" spans="5:18" ht="12.75">
      <c r="E299" s="79"/>
      <c r="F299" s="79"/>
      <c r="I299" s="79"/>
      <c r="J299" s="79"/>
      <c r="L299" s="79"/>
      <c r="O299" s="79"/>
      <c r="P299" s="79"/>
      <c r="Q299" s="79"/>
      <c r="R299" s="79"/>
    </row>
    <row r="300" spans="5:18" ht="12.75">
      <c r="E300" s="79"/>
      <c r="F300" s="79"/>
      <c r="I300" s="79"/>
      <c r="J300" s="79"/>
      <c r="L300" s="79"/>
      <c r="O300" s="79"/>
      <c r="P300" s="79"/>
      <c r="Q300" s="79"/>
      <c r="R300" s="79"/>
    </row>
    <row r="301" spans="5:18" ht="12.75">
      <c r="E301" s="79"/>
      <c r="F301" s="79"/>
      <c r="I301" s="79"/>
      <c r="J301" s="79"/>
      <c r="L301" s="79"/>
      <c r="O301" s="79"/>
      <c r="P301" s="79"/>
      <c r="Q301" s="79"/>
      <c r="R301" s="79"/>
    </row>
    <row r="302" spans="5:18" ht="12.75">
      <c r="E302" s="79"/>
      <c r="F302" s="79"/>
      <c r="I302" s="79"/>
      <c r="J302" s="79"/>
      <c r="L302" s="79"/>
      <c r="O302" s="79"/>
      <c r="P302" s="79"/>
      <c r="Q302" s="79"/>
      <c r="R302" s="79"/>
    </row>
    <row r="303" spans="5:18" ht="12.75">
      <c r="E303" s="79"/>
      <c r="F303" s="79"/>
      <c r="I303" s="79"/>
      <c r="J303" s="79"/>
      <c r="L303" s="79"/>
      <c r="O303" s="79"/>
      <c r="P303" s="79"/>
      <c r="Q303" s="79"/>
      <c r="R303" s="79"/>
    </row>
    <row r="304" spans="5:18" ht="12.75">
      <c r="E304" s="79"/>
      <c r="F304" s="79"/>
      <c r="I304" s="79"/>
      <c r="J304" s="79"/>
      <c r="L304" s="79"/>
      <c r="O304" s="79"/>
      <c r="P304" s="79"/>
      <c r="Q304" s="79"/>
      <c r="R304" s="79"/>
    </row>
    <row r="305" spans="5:18" ht="12.75">
      <c r="E305" s="79"/>
      <c r="F305" s="79"/>
      <c r="I305" s="79"/>
      <c r="J305" s="79"/>
      <c r="L305" s="79"/>
      <c r="O305" s="79"/>
      <c r="P305" s="79"/>
      <c r="Q305" s="79"/>
      <c r="R305" s="79"/>
    </row>
    <row r="306" spans="5:18" ht="12.75">
      <c r="E306" s="79"/>
      <c r="F306" s="79"/>
      <c r="I306" s="79"/>
      <c r="J306" s="79"/>
      <c r="L306" s="79"/>
      <c r="O306" s="79"/>
      <c r="P306" s="79"/>
      <c r="Q306" s="79"/>
      <c r="R306" s="79"/>
    </row>
    <row r="307" spans="5:18" ht="12.75">
      <c r="E307" s="79"/>
      <c r="F307" s="79"/>
      <c r="I307" s="79"/>
      <c r="J307" s="79"/>
      <c r="L307" s="79"/>
      <c r="O307" s="79"/>
      <c r="P307" s="79"/>
      <c r="Q307" s="79"/>
      <c r="R307" s="79"/>
    </row>
    <row r="308" spans="5:18" ht="12.75">
      <c r="E308" s="79"/>
      <c r="F308" s="79"/>
      <c r="I308" s="79"/>
      <c r="J308" s="79"/>
      <c r="L308" s="79"/>
      <c r="O308" s="79"/>
      <c r="P308" s="79"/>
      <c r="Q308" s="79"/>
      <c r="R308" s="79"/>
    </row>
    <row r="309" spans="5:18" ht="12.75">
      <c r="E309" s="79"/>
      <c r="F309" s="79"/>
      <c r="I309" s="79"/>
      <c r="J309" s="79"/>
      <c r="L309" s="79"/>
      <c r="O309" s="79"/>
      <c r="P309" s="79"/>
      <c r="Q309" s="79"/>
      <c r="R309" s="79"/>
    </row>
    <row r="310" spans="5:18" ht="12.75">
      <c r="E310" s="79"/>
      <c r="F310" s="79"/>
      <c r="I310" s="79"/>
      <c r="J310" s="79"/>
      <c r="L310" s="79"/>
      <c r="O310" s="79"/>
      <c r="P310" s="79"/>
      <c r="Q310" s="79"/>
      <c r="R310" s="79"/>
    </row>
    <row r="311" spans="5:18" ht="12.75">
      <c r="E311" s="79"/>
      <c r="F311" s="79"/>
      <c r="I311" s="79"/>
      <c r="J311" s="79"/>
      <c r="L311" s="79"/>
      <c r="O311" s="79"/>
      <c r="P311" s="79"/>
      <c r="Q311" s="79"/>
      <c r="R311" s="79"/>
    </row>
    <row r="312" spans="5:18" ht="12.75">
      <c r="E312" s="79"/>
      <c r="F312" s="79"/>
      <c r="I312" s="79"/>
      <c r="J312" s="79"/>
      <c r="L312" s="79"/>
      <c r="O312" s="79"/>
      <c r="P312" s="79"/>
      <c r="Q312" s="79"/>
      <c r="R312" s="79"/>
    </row>
    <row r="313" spans="5:18" ht="12.75">
      <c r="E313" s="79"/>
      <c r="F313" s="79"/>
      <c r="I313" s="79"/>
      <c r="J313" s="79"/>
      <c r="L313" s="79"/>
      <c r="O313" s="79"/>
      <c r="P313" s="79"/>
      <c r="Q313" s="79"/>
      <c r="R313" s="79"/>
    </row>
    <row r="314" spans="5:18" ht="12.75">
      <c r="E314" s="79"/>
      <c r="F314" s="79"/>
      <c r="I314" s="79"/>
      <c r="J314" s="79"/>
      <c r="L314" s="79"/>
      <c r="O314" s="79"/>
      <c r="P314" s="79"/>
      <c r="Q314" s="79"/>
      <c r="R314" s="79"/>
    </row>
    <row r="315" spans="5:18" ht="12.75">
      <c r="E315" s="79"/>
      <c r="F315" s="79"/>
      <c r="I315" s="79"/>
      <c r="J315" s="79"/>
      <c r="L315" s="79"/>
      <c r="O315" s="79"/>
      <c r="P315" s="79"/>
      <c r="Q315" s="79"/>
      <c r="R315" s="79"/>
    </row>
    <row r="316" spans="5:18" ht="12.75">
      <c r="E316" s="79"/>
      <c r="F316" s="79"/>
      <c r="I316" s="79"/>
      <c r="J316" s="79"/>
      <c r="L316" s="79"/>
      <c r="O316" s="79"/>
      <c r="P316" s="79"/>
      <c r="Q316" s="79"/>
      <c r="R316" s="79"/>
    </row>
    <row r="317" spans="5:18" ht="12.75">
      <c r="E317" s="79"/>
      <c r="F317" s="79"/>
      <c r="I317" s="79"/>
      <c r="J317" s="79"/>
      <c r="L317" s="79"/>
      <c r="O317" s="79"/>
      <c r="P317" s="79"/>
      <c r="Q317" s="79"/>
      <c r="R317" s="79"/>
    </row>
    <row r="318" spans="5:18" ht="12.75">
      <c r="E318" s="79"/>
      <c r="F318" s="79"/>
      <c r="I318" s="79"/>
      <c r="J318" s="79"/>
      <c r="L318" s="79"/>
      <c r="O318" s="79"/>
      <c r="P318" s="79"/>
      <c r="Q318" s="79"/>
      <c r="R318" s="79"/>
    </row>
    <row r="319" spans="5:18" ht="12.75">
      <c r="E319" s="79"/>
      <c r="F319" s="79"/>
      <c r="I319" s="79"/>
      <c r="J319" s="79"/>
      <c r="L319" s="79"/>
      <c r="O319" s="79"/>
      <c r="P319" s="79"/>
      <c r="Q319" s="79"/>
      <c r="R319" s="79"/>
    </row>
    <row r="320" spans="5:18" ht="12.75">
      <c r="E320" s="79"/>
      <c r="F320" s="79"/>
      <c r="I320" s="79"/>
      <c r="J320" s="79"/>
      <c r="L320" s="79"/>
      <c r="O320" s="79"/>
      <c r="P320" s="79"/>
      <c r="Q320" s="79"/>
      <c r="R320" s="79"/>
    </row>
    <row r="321" spans="5:18" ht="12.75">
      <c r="E321" s="79"/>
      <c r="F321" s="79"/>
      <c r="I321" s="79"/>
      <c r="J321" s="79"/>
      <c r="L321" s="79"/>
      <c r="O321" s="79"/>
      <c r="P321" s="79"/>
      <c r="Q321" s="79"/>
      <c r="R321" s="79"/>
    </row>
    <row r="322" spans="5:18" ht="12.75">
      <c r="E322" s="79"/>
      <c r="F322" s="79"/>
      <c r="I322" s="79"/>
      <c r="J322" s="79"/>
      <c r="L322" s="79"/>
      <c r="O322" s="79"/>
      <c r="P322" s="79"/>
      <c r="Q322" s="79"/>
      <c r="R322" s="79"/>
    </row>
    <row r="323" spans="5:18" ht="12.75">
      <c r="E323" s="79"/>
      <c r="F323" s="79"/>
      <c r="I323" s="79"/>
      <c r="J323" s="79"/>
      <c r="L323" s="79"/>
      <c r="O323" s="79"/>
      <c r="P323" s="79"/>
      <c r="Q323" s="79"/>
      <c r="R323" s="79"/>
    </row>
    <row r="324" spans="5:18" ht="12.75">
      <c r="E324" s="79"/>
      <c r="F324" s="79"/>
      <c r="I324" s="79"/>
      <c r="J324" s="79"/>
      <c r="L324" s="79"/>
      <c r="O324" s="79"/>
      <c r="P324" s="79"/>
      <c r="Q324" s="79"/>
      <c r="R324" s="79"/>
    </row>
    <row r="325" spans="5:18" ht="12.75">
      <c r="E325" s="79"/>
      <c r="F325" s="79"/>
      <c r="I325" s="79"/>
      <c r="J325" s="79"/>
      <c r="L325" s="79"/>
      <c r="O325" s="79"/>
      <c r="P325" s="79"/>
      <c r="Q325" s="79"/>
      <c r="R325" s="79"/>
    </row>
    <row r="326" spans="5:18" ht="12.75">
      <c r="E326" s="79"/>
      <c r="F326" s="79"/>
      <c r="I326" s="79"/>
      <c r="J326" s="79"/>
      <c r="L326" s="79"/>
      <c r="O326" s="79"/>
      <c r="P326" s="79"/>
      <c r="Q326" s="79"/>
      <c r="R326" s="79"/>
    </row>
    <row r="327" spans="5:18" ht="12.75">
      <c r="E327" s="79"/>
      <c r="F327" s="79"/>
      <c r="I327" s="79"/>
      <c r="J327" s="79"/>
      <c r="L327" s="79"/>
      <c r="O327" s="79"/>
      <c r="P327" s="79"/>
      <c r="Q327" s="79"/>
      <c r="R327" s="79"/>
    </row>
    <row r="328" spans="5:18" ht="12.75">
      <c r="E328" s="79"/>
      <c r="F328" s="79"/>
      <c r="I328" s="79"/>
      <c r="J328" s="79"/>
      <c r="L328" s="79"/>
      <c r="O328" s="79"/>
      <c r="P328" s="79"/>
      <c r="Q328" s="79"/>
      <c r="R328" s="79"/>
    </row>
    <row r="329" spans="5:18" ht="12.75">
      <c r="E329" s="79"/>
      <c r="F329" s="79"/>
      <c r="I329" s="79"/>
      <c r="J329" s="79"/>
      <c r="L329" s="79"/>
      <c r="O329" s="79"/>
      <c r="P329" s="79"/>
      <c r="Q329" s="79"/>
      <c r="R329" s="79"/>
    </row>
    <row r="330" spans="5:18" ht="12.75">
      <c r="E330" s="79"/>
      <c r="F330" s="79"/>
      <c r="I330" s="79"/>
      <c r="J330" s="79"/>
      <c r="L330" s="79"/>
      <c r="O330" s="79"/>
      <c r="P330" s="79"/>
      <c r="Q330" s="79"/>
      <c r="R330" s="79"/>
    </row>
    <row r="331" spans="5:18" ht="12.75">
      <c r="E331" s="79"/>
      <c r="F331" s="79"/>
      <c r="I331" s="79"/>
      <c r="J331" s="79"/>
      <c r="L331" s="79"/>
      <c r="O331" s="79"/>
      <c r="P331" s="79"/>
      <c r="Q331" s="79"/>
      <c r="R331" s="79"/>
    </row>
    <row r="332" spans="5:18" ht="12.75">
      <c r="E332" s="79"/>
      <c r="F332" s="79"/>
      <c r="I332" s="79"/>
      <c r="J332" s="79"/>
      <c r="L332" s="79"/>
      <c r="O332" s="79"/>
      <c r="P332" s="79"/>
      <c r="Q332" s="79"/>
      <c r="R332" s="79"/>
    </row>
    <row r="333" spans="5:18" ht="12.75">
      <c r="E333" s="79"/>
      <c r="F333" s="79"/>
      <c r="I333" s="79"/>
      <c r="J333" s="79"/>
      <c r="L333" s="79"/>
      <c r="O333" s="79"/>
      <c r="P333" s="79"/>
      <c r="Q333" s="79"/>
      <c r="R333" s="79"/>
    </row>
    <row r="334" spans="5:18" ht="12.75">
      <c r="E334" s="79"/>
      <c r="F334" s="79"/>
      <c r="I334" s="79"/>
      <c r="J334" s="79"/>
      <c r="L334" s="79"/>
      <c r="O334" s="79"/>
      <c r="P334" s="79"/>
      <c r="Q334" s="79"/>
      <c r="R334" s="79"/>
    </row>
    <row r="335" spans="5:18" ht="12.75">
      <c r="E335" s="79"/>
      <c r="F335" s="79"/>
      <c r="I335" s="79"/>
      <c r="J335" s="79"/>
      <c r="L335" s="79"/>
      <c r="O335" s="79"/>
      <c r="P335" s="79"/>
      <c r="Q335" s="79"/>
      <c r="R335" s="79"/>
    </row>
    <row r="336" spans="5:18" ht="12.75">
      <c r="E336" s="79"/>
      <c r="F336" s="79"/>
      <c r="I336" s="79"/>
      <c r="J336" s="79"/>
      <c r="L336" s="79"/>
      <c r="O336" s="79"/>
      <c r="P336" s="79"/>
      <c r="Q336" s="79"/>
      <c r="R336" s="79"/>
    </row>
    <row r="337" spans="5:18" ht="12.75">
      <c r="E337" s="79"/>
      <c r="F337" s="79"/>
      <c r="I337" s="79"/>
      <c r="J337" s="79"/>
      <c r="L337" s="79"/>
      <c r="O337" s="79"/>
      <c r="P337" s="79"/>
      <c r="Q337" s="79"/>
      <c r="R337" s="79"/>
    </row>
    <row r="338" spans="5:18" ht="12.75">
      <c r="E338" s="79"/>
      <c r="F338" s="79"/>
      <c r="I338" s="79"/>
      <c r="J338" s="79"/>
      <c r="L338" s="79"/>
      <c r="O338" s="79"/>
      <c r="P338" s="79"/>
      <c r="Q338" s="79"/>
      <c r="R338" s="79"/>
    </row>
    <row r="339" spans="5:18" ht="12.75">
      <c r="E339" s="79"/>
      <c r="F339" s="79"/>
      <c r="I339" s="79"/>
      <c r="J339" s="79"/>
      <c r="L339" s="79"/>
      <c r="O339" s="79"/>
      <c r="P339" s="79"/>
      <c r="Q339" s="79"/>
      <c r="R339" s="79"/>
    </row>
    <row r="340" spans="5:18" ht="12.75">
      <c r="E340" s="79"/>
      <c r="F340" s="79"/>
      <c r="I340" s="79"/>
      <c r="J340" s="79"/>
      <c r="L340" s="79"/>
      <c r="O340" s="79"/>
      <c r="P340" s="79"/>
      <c r="Q340" s="79"/>
      <c r="R340" s="79"/>
    </row>
    <row r="341" spans="5:18" ht="12.75">
      <c r="E341" s="79"/>
      <c r="F341" s="79"/>
      <c r="I341" s="79"/>
      <c r="J341" s="79"/>
      <c r="L341" s="79"/>
      <c r="O341" s="79"/>
      <c r="P341" s="79"/>
      <c r="Q341" s="79"/>
      <c r="R341" s="79"/>
    </row>
    <row r="342" spans="5:18" ht="12.75">
      <c r="E342" s="79"/>
      <c r="F342" s="79"/>
      <c r="I342" s="79"/>
      <c r="J342" s="79"/>
      <c r="L342" s="79"/>
      <c r="O342" s="79"/>
      <c r="P342" s="79"/>
      <c r="Q342" s="79"/>
      <c r="R342" s="79"/>
    </row>
    <row r="343" spans="5:18" ht="12.75">
      <c r="E343" s="79"/>
      <c r="F343" s="79"/>
      <c r="I343" s="79"/>
      <c r="J343" s="79"/>
      <c r="L343" s="79"/>
      <c r="O343" s="79"/>
      <c r="P343" s="79"/>
      <c r="Q343" s="79"/>
      <c r="R343" s="79"/>
    </row>
    <row r="344" spans="5:18" ht="12.75">
      <c r="E344" s="79"/>
      <c r="F344" s="79"/>
      <c r="I344" s="79"/>
      <c r="J344" s="79"/>
      <c r="L344" s="79"/>
      <c r="O344" s="79"/>
      <c r="P344" s="79"/>
      <c r="Q344" s="79"/>
      <c r="R344" s="79"/>
    </row>
    <row r="345" spans="5:18" ht="12.75">
      <c r="E345" s="79"/>
      <c r="F345" s="79"/>
      <c r="I345" s="79"/>
      <c r="J345" s="79"/>
      <c r="L345" s="79"/>
      <c r="O345" s="79"/>
      <c r="P345" s="79"/>
      <c r="Q345" s="79"/>
      <c r="R345" s="79"/>
    </row>
    <row r="346" spans="5:18" ht="12.75">
      <c r="E346" s="79"/>
      <c r="F346" s="79"/>
      <c r="I346" s="79"/>
      <c r="J346" s="79"/>
      <c r="L346" s="79"/>
      <c r="O346" s="79"/>
      <c r="P346" s="79"/>
      <c r="Q346" s="79"/>
      <c r="R346" s="79"/>
    </row>
    <row r="347" spans="5:18" ht="12.75">
      <c r="E347" s="79"/>
      <c r="F347" s="79"/>
      <c r="I347" s="79"/>
      <c r="J347" s="79"/>
      <c r="L347" s="79"/>
      <c r="O347" s="79"/>
      <c r="P347" s="79"/>
      <c r="Q347" s="79"/>
      <c r="R347" s="79"/>
    </row>
    <row r="348" spans="5:18" ht="12.75">
      <c r="E348" s="79"/>
      <c r="F348" s="79"/>
      <c r="I348" s="79"/>
      <c r="J348" s="79"/>
      <c r="L348" s="79"/>
      <c r="O348" s="79"/>
      <c r="P348" s="79"/>
      <c r="Q348" s="79"/>
      <c r="R348" s="79"/>
    </row>
    <row r="349" spans="5:18" ht="12.75">
      <c r="E349" s="79"/>
      <c r="F349" s="79"/>
      <c r="I349" s="79"/>
      <c r="J349" s="79"/>
      <c r="L349" s="79"/>
      <c r="O349" s="79"/>
      <c r="P349" s="79"/>
      <c r="Q349" s="79"/>
      <c r="R349" s="79"/>
    </row>
    <row r="350" spans="5:18" ht="12.75">
      <c r="E350" s="79"/>
      <c r="F350" s="79"/>
      <c r="I350" s="79"/>
      <c r="J350" s="79"/>
      <c r="L350" s="79"/>
      <c r="O350" s="79"/>
      <c r="P350" s="79"/>
      <c r="Q350" s="79"/>
      <c r="R350" s="79"/>
    </row>
    <row r="351" spans="5:18" ht="12.75">
      <c r="E351" s="79"/>
      <c r="F351" s="79"/>
      <c r="I351" s="79"/>
      <c r="J351" s="79"/>
      <c r="L351" s="79"/>
      <c r="O351" s="79"/>
      <c r="P351" s="79"/>
      <c r="Q351" s="79"/>
      <c r="R351" s="79"/>
    </row>
    <row r="352" spans="5:18" ht="12.75">
      <c r="E352" s="79"/>
      <c r="F352" s="79"/>
      <c r="I352" s="79"/>
      <c r="J352" s="79"/>
      <c r="L352" s="79"/>
      <c r="O352" s="79"/>
      <c r="P352" s="79"/>
      <c r="Q352" s="79"/>
      <c r="R352" s="79"/>
    </row>
    <row r="353" spans="5:18" ht="12.75">
      <c r="E353" s="79"/>
      <c r="F353" s="79"/>
      <c r="I353" s="79"/>
      <c r="J353" s="79"/>
      <c r="L353" s="79"/>
      <c r="O353" s="79"/>
      <c r="P353" s="79"/>
      <c r="Q353" s="79"/>
      <c r="R353" s="79"/>
    </row>
    <row r="354" spans="5:18" ht="12.75">
      <c r="E354" s="79"/>
      <c r="F354" s="79"/>
      <c r="I354" s="79"/>
      <c r="J354" s="79"/>
      <c r="L354" s="79"/>
      <c r="O354" s="79"/>
      <c r="P354" s="79"/>
      <c r="Q354" s="79"/>
      <c r="R354" s="79"/>
    </row>
    <row r="355" spans="5:18" ht="12.75">
      <c r="E355" s="79"/>
      <c r="F355" s="79"/>
      <c r="I355" s="79"/>
      <c r="J355" s="79"/>
      <c r="L355" s="79"/>
      <c r="O355" s="79"/>
      <c r="P355" s="79"/>
      <c r="Q355" s="79"/>
      <c r="R355" s="79"/>
    </row>
    <row r="356" spans="5:18" ht="12.75">
      <c r="E356" s="79"/>
      <c r="F356" s="79"/>
      <c r="I356" s="79"/>
      <c r="J356" s="79"/>
      <c r="L356" s="79"/>
      <c r="O356" s="79"/>
      <c r="P356" s="79"/>
      <c r="Q356" s="79"/>
      <c r="R356" s="79"/>
    </row>
    <row r="357" spans="5:18" ht="12.75">
      <c r="E357" s="79"/>
      <c r="F357" s="79"/>
      <c r="I357" s="79"/>
      <c r="J357" s="79"/>
      <c r="L357" s="79"/>
      <c r="O357" s="79"/>
      <c r="P357" s="79"/>
      <c r="Q357" s="79"/>
      <c r="R357" s="79"/>
    </row>
    <row r="358" spans="5:18" ht="12.75">
      <c r="E358" s="79"/>
      <c r="F358" s="79"/>
      <c r="I358" s="79"/>
      <c r="J358" s="79"/>
      <c r="L358" s="79"/>
      <c r="O358" s="79"/>
      <c r="P358" s="79"/>
      <c r="Q358" s="79"/>
      <c r="R358" s="79"/>
    </row>
    <row r="359" spans="5:18" ht="12.75">
      <c r="E359" s="79"/>
      <c r="F359" s="79"/>
      <c r="I359" s="79"/>
      <c r="J359" s="79"/>
      <c r="L359" s="79"/>
      <c r="O359" s="79"/>
      <c r="P359" s="79"/>
      <c r="Q359" s="79"/>
      <c r="R359" s="79"/>
    </row>
    <row r="360" spans="5:18" ht="12.75">
      <c r="E360" s="79"/>
      <c r="F360" s="79"/>
      <c r="I360" s="79"/>
      <c r="J360" s="79"/>
      <c r="L360" s="79"/>
      <c r="O360" s="79"/>
      <c r="P360" s="79"/>
      <c r="Q360" s="79"/>
      <c r="R360" s="79"/>
    </row>
    <row r="361" spans="5:18" ht="12.75">
      <c r="E361" s="79"/>
      <c r="F361" s="79"/>
      <c r="I361" s="79"/>
      <c r="J361" s="79"/>
      <c r="L361" s="79"/>
      <c r="O361" s="79"/>
      <c r="P361" s="79"/>
      <c r="Q361" s="79"/>
      <c r="R361" s="79"/>
    </row>
    <row r="362" spans="5:18" ht="12.75">
      <c r="E362" s="79"/>
      <c r="F362" s="79"/>
      <c r="I362" s="79"/>
      <c r="J362" s="79"/>
      <c r="L362" s="79"/>
      <c r="O362" s="79"/>
      <c r="P362" s="79"/>
      <c r="Q362" s="79"/>
      <c r="R362" s="79"/>
    </row>
    <row r="363" spans="5:18" ht="12.75">
      <c r="E363" s="79"/>
      <c r="F363" s="79"/>
      <c r="I363" s="79"/>
      <c r="J363" s="79"/>
      <c r="L363" s="79"/>
      <c r="O363" s="79"/>
      <c r="P363" s="79"/>
      <c r="Q363" s="79"/>
      <c r="R363" s="79"/>
    </row>
    <row r="364" spans="5:18" ht="12.75">
      <c r="E364" s="79"/>
      <c r="F364" s="79"/>
      <c r="I364" s="79"/>
      <c r="J364" s="79"/>
      <c r="L364" s="79"/>
      <c r="O364" s="79"/>
      <c r="P364" s="79"/>
      <c r="Q364" s="79"/>
      <c r="R364" s="79"/>
    </row>
    <row r="365" spans="5:18" ht="12.75">
      <c r="E365" s="79"/>
      <c r="F365" s="79"/>
      <c r="I365" s="79"/>
      <c r="J365" s="79"/>
      <c r="L365" s="79"/>
      <c r="O365" s="79"/>
      <c r="P365" s="79"/>
      <c r="Q365" s="79"/>
      <c r="R365" s="79"/>
    </row>
    <row r="366" spans="5:18" ht="12.75">
      <c r="E366" s="79"/>
      <c r="F366" s="79"/>
      <c r="I366" s="79"/>
      <c r="J366" s="79"/>
      <c r="L366" s="79"/>
      <c r="O366" s="79"/>
      <c r="P366" s="79"/>
      <c r="Q366" s="79"/>
      <c r="R366" s="79"/>
    </row>
    <row r="367" spans="5:18" ht="12.75">
      <c r="E367" s="79"/>
      <c r="F367" s="79"/>
      <c r="I367" s="79"/>
      <c r="J367" s="79"/>
      <c r="L367" s="79"/>
      <c r="O367" s="79"/>
      <c r="P367" s="79"/>
      <c r="Q367" s="79"/>
      <c r="R367" s="79"/>
    </row>
    <row r="368" spans="5:18" ht="12.75">
      <c r="E368" s="79"/>
      <c r="F368" s="79"/>
      <c r="I368" s="79"/>
      <c r="J368" s="79"/>
      <c r="L368" s="79"/>
      <c r="O368" s="79"/>
      <c r="P368" s="79"/>
      <c r="Q368" s="79"/>
      <c r="R368" s="79"/>
    </row>
    <row r="369" spans="5:18" ht="12.75">
      <c r="E369" s="79"/>
      <c r="F369" s="79"/>
      <c r="I369" s="79"/>
      <c r="J369" s="79"/>
      <c r="L369" s="79"/>
      <c r="O369" s="79"/>
      <c r="P369" s="79"/>
      <c r="Q369" s="79"/>
      <c r="R369" s="79"/>
    </row>
    <row r="370" spans="5:18" ht="12.75">
      <c r="E370" s="79"/>
      <c r="F370" s="79"/>
      <c r="I370" s="79"/>
      <c r="J370" s="79"/>
      <c r="L370" s="79"/>
      <c r="O370" s="79"/>
      <c r="P370" s="79"/>
      <c r="Q370" s="79"/>
      <c r="R370" s="79"/>
    </row>
    <row r="371" spans="5:18" ht="12.75">
      <c r="E371" s="79"/>
      <c r="F371" s="79"/>
      <c r="I371" s="79"/>
      <c r="J371" s="79"/>
      <c r="L371" s="79"/>
      <c r="O371" s="79"/>
      <c r="P371" s="79"/>
      <c r="Q371" s="79"/>
      <c r="R371" s="79"/>
    </row>
    <row r="372" spans="5:18" ht="12.75">
      <c r="E372" s="79"/>
      <c r="F372" s="79"/>
      <c r="I372" s="79"/>
      <c r="J372" s="79"/>
      <c r="L372" s="79"/>
      <c r="O372" s="79"/>
      <c r="P372" s="79"/>
      <c r="Q372" s="79"/>
      <c r="R372" s="79"/>
    </row>
    <row r="373" spans="5:18" ht="12.75">
      <c r="E373" s="79"/>
      <c r="F373" s="79"/>
      <c r="I373" s="79"/>
      <c r="J373" s="79"/>
      <c r="L373" s="79"/>
      <c r="O373" s="79"/>
      <c r="P373" s="79"/>
      <c r="Q373" s="79"/>
      <c r="R373" s="79"/>
    </row>
    <row r="374" spans="5:18" ht="12.75">
      <c r="E374" s="79"/>
      <c r="F374" s="79"/>
      <c r="I374" s="79"/>
      <c r="J374" s="79"/>
      <c r="L374" s="79"/>
      <c r="O374" s="79"/>
      <c r="P374" s="79"/>
      <c r="Q374" s="79"/>
      <c r="R374" s="79"/>
    </row>
    <row r="375" spans="5:18" ht="12.75">
      <c r="E375" s="79"/>
      <c r="F375" s="79"/>
      <c r="I375" s="79"/>
      <c r="J375" s="79"/>
      <c r="L375" s="79"/>
      <c r="O375" s="79"/>
      <c r="P375" s="79"/>
      <c r="Q375" s="79"/>
      <c r="R375" s="79"/>
    </row>
    <row r="376" spans="5:18" ht="12.75">
      <c r="E376" s="79"/>
      <c r="F376" s="79"/>
      <c r="I376" s="79"/>
      <c r="J376" s="79"/>
      <c r="L376" s="79"/>
      <c r="O376" s="79"/>
      <c r="P376" s="79"/>
      <c r="Q376" s="79"/>
      <c r="R376" s="79"/>
    </row>
    <row r="377" spans="5:18" ht="12.75">
      <c r="E377" s="79"/>
      <c r="F377" s="79"/>
      <c r="I377" s="79"/>
      <c r="J377" s="79"/>
      <c r="L377" s="79"/>
      <c r="O377" s="79"/>
      <c r="P377" s="79"/>
      <c r="Q377" s="79"/>
      <c r="R377" s="79"/>
    </row>
    <row r="378" spans="5:18" ht="12.75">
      <c r="E378" s="79"/>
      <c r="F378" s="79"/>
      <c r="I378" s="79"/>
      <c r="J378" s="79"/>
      <c r="L378" s="79"/>
      <c r="O378" s="79"/>
      <c r="P378" s="79"/>
      <c r="Q378" s="79"/>
      <c r="R378" s="79"/>
    </row>
    <row r="379" spans="5:18" ht="12.75">
      <c r="E379" s="79"/>
      <c r="F379" s="79"/>
      <c r="I379" s="79"/>
      <c r="J379" s="79"/>
      <c r="L379" s="79"/>
      <c r="O379" s="79"/>
      <c r="P379" s="79"/>
      <c r="Q379" s="79"/>
      <c r="R379" s="79"/>
    </row>
    <row r="380" spans="5:18" ht="12.75">
      <c r="E380" s="79"/>
      <c r="F380" s="79"/>
      <c r="I380" s="79"/>
      <c r="J380" s="79"/>
      <c r="L380" s="79"/>
      <c r="O380" s="79"/>
      <c r="P380" s="79"/>
      <c r="Q380" s="79"/>
      <c r="R380" s="79"/>
    </row>
    <row r="381" spans="5:18" ht="12.75">
      <c r="E381" s="79"/>
      <c r="F381" s="79"/>
      <c r="I381" s="79"/>
      <c r="J381" s="79"/>
      <c r="L381" s="79"/>
      <c r="O381" s="79"/>
      <c r="P381" s="79"/>
      <c r="Q381" s="79"/>
      <c r="R381" s="79"/>
    </row>
    <row r="382" spans="5:18" ht="12.75">
      <c r="E382" s="79"/>
      <c r="F382" s="79"/>
      <c r="I382" s="79"/>
      <c r="J382" s="79"/>
      <c r="L382" s="79"/>
      <c r="O382" s="79"/>
      <c r="P382" s="79"/>
      <c r="Q382" s="79"/>
      <c r="R382" s="79"/>
    </row>
    <row r="383" spans="5:18" ht="12.75">
      <c r="E383" s="79"/>
      <c r="F383" s="79"/>
      <c r="I383" s="79"/>
      <c r="J383" s="79"/>
      <c r="L383" s="79"/>
      <c r="O383" s="79"/>
      <c r="P383" s="79"/>
      <c r="Q383" s="79"/>
      <c r="R383" s="79"/>
    </row>
    <row r="384" spans="5:18" ht="12.75">
      <c r="E384" s="79"/>
      <c r="F384" s="79"/>
      <c r="I384" s="79"/>
      <c r="J384" s="79"/>
      <c r="L384" s="79"/>
      <c r="O384" s="79"/>
      <c r="P384" s="79"/>
      <c r="Q384" s="79"/>
      <c r="R384" s="79"/>
    </row>
    <row r="385" spans="5:18" ht="12.75">
      <c r="E385" s="79"/>
      <c r="F385" s="79"/>
      <c r="I385" s="79"/>
      <c r="J385" s="79"/>
      <c r="L385" s="79"/>
      <c r="O385" s="79"/>
      <c r="P385" s="79"/>
      <c r="Q385" s="79"/>
      <c r="R385" s="79"/>
    </row>
    <row r="386" spans="5:18" ht="12.75">
      <c r="E386" s="79"/>
      <c r="F386" s="79"/>
      <c r="I386" s="79"/>
      <c r="J386" s="79"/>
      <c r="L386" s="79"/>
      <c r="O386" s="79"/>
      <c r="P386" s="79"/>
      <c r="Q386" s="79"/>
      <c r="R386" s="79"/>
    </row>
    <row r="387" spans="5:18" ht="12.75">
      <c r="E387" s="79"/>
      <c r="F387" s="79"/>
      <c r="I387" s="79"/>
      <c r="J387" s="79"/>
      <c r="L387" s="79"/>
      <c r="O387" s="79"/>
      <c r="P387" s="79"/>
      <c r="Q387" s="79"/>
      <c r="R387" s="79"/>
    </row>
    <row r="388" spans="5:18" ht="12.75">
      <c r="E388" s="79"/>
      <c r="F388" s="79"/>
      <c r="I388" s="79"/>
      <c r="J388" s="79"/>
      <c r="L388" s="79"/>
      <c r="O388" s="79"/>
      <c r="P388" s="79"/>
      <c r="Q388" s="79"/>
      <c r="R388" s="79"/>
    </row>
    <row r="389" spans="5:18" ht="12.75">
      <c r="E389" s="79"/>
      <c r="F389" s="79"/>
      <c r="I389" s="79"/>
      <c r="J389" s="79"/>
      <c r="L389" s="79"/>
      <c r="O389" s="79"/>
      <c r="P389" s="79"/>
      <c r="Q389" s="79"/>
      <c r="R389" s="79"/>
    </row>
    <row r="390" spans="5:18" ht="12.75">
      <c r="E390" s="79"/>
      <c r="F390" s="79"/>
      <c r="I390" s="79"/>
      <c r="J390" s="79"/>
      <c r="L390" s="79"/>
      <c r="O390" s="79"/>
      <c r="P390" s="79"/>
      <c r="Q390" s="79"/>
      <c r="R390" s="79"/>
    </row>
    <row r="391" spans="5:18" ht="12.75">
      <c r="E391" s="79"/>
      <c r="F391" s="79"/>
      <c r="I391" s="79"/>
      <c r="J391" s="79"/>
      <c r="L391" s="79"/>
      <c r="O391" s="79"/>
      <c r="P391" s="79"/>
      <c r="Q391" s="79"/>
      <c r="R391" s="79"/>
    </row>
    <row r="392" spans="5:18" ht="12.75">
      <c r="E392" s="79"/>
      <c r="F392" s="79"/>
      <c r="I392" s="79"/>
      <c r="J392" s="79"/>
      <c r="L392" s="79"/>
      <c r="O392" s="79"/>
      <c r="P392" s="79"/>
      <c r="Q392" s="79"/>
      <c r="R392" s="79"/>
    </row>
    <row r="393" spans="5:18" ht="12.75">
      <c r="E393" s="79"/>
      <c r="F393" s="79"/>
      <c r="I393" s="79"/>
      <c r="J393" s="79"/>
      <c r="L393" s="79"/>
      <c r="O393" s="79"/>
      <c r="P393" s="79"/>
      <c r="Q393" s="79"/>
      <c r="R393" s="79"/>
    </row>
    <row r="394" spans="5:18" ht="12.75">
      <c r="E394" s="79"/>
      <c r="F394" s="79"/>
      <c r="I394" s="79"/>
      <c r="J394" s="79"/>
      <c r="L394" s="79"/>
      <c r="O394" s="79"/>
      <c r="P394" s="79"/>
      <c r="Q394" s="79"/>
      <c r="R394" s="79"/>
    </row>
    <row r="395" spans="5:18" ht="12.75">
      <c r="E395" s="79"/>
      <c r="F395" s="79"/>
      <c r="I395" s="79"/>
      <c r="J395" s="79"/>
      <c r="L395" s="79"/>
      <c r="O395" s="79"/>
      <c r="P395" s="79"/>
      <c r="Q395" s="79"/>
      <c r="R395" s="79"/>
    </row>
    <row r="396" spans="5:18" ht="12.75">
      <c r="E396" s="79"/>
      <c r="F396" s="79"/>
      <c r="I396" s="79"/>
      <c r="J396" s="79"/>
      <c r="L396" s="79"/>
      <c r="O396" s="79"/>
      <c r="P396" s="79"/>
      <c r="Q396" s="79"/>
      <c r="R396" s="79"/>
    </row>
    <row r="397" spans="5:18" ht="12.75">
      <c r="E397" s="79"/>
      <c r="F397" s="79"/>
      <c r="I397" s="79"/>
      <c r="J397" s="79"/>
      <c r="L397" s="79"/>
      <c r="O397" s="79"/>
      <c r="P397" s="79"/>
      <c r="Q397" s="79"/>
      <c r="R397" s="79"/>
    </row>
    <row r="398" spans="5:18" ht="12.75">
      <c r="E398" s="79"/>
      <c r="F398" s="79"/>
      <c r="I398" s="79"/>
      <c r="J398" s="79"/>
      <c r="L398" s="79"/>
      <c r="O398" s="79"/>
      <c r="P398" s="79"/>
      <c r="Q398" s="79"/>
      <c r="R398" s="79"/>
    </row>
    <row r="399" spans="5:18" ht="12.75">
      <c r="E399" s="79"/>
      <c r="F399" s="79"/>
      <c r="I399" s="79"/>
      <c r="J399" s="79"/>
      <c r="L399" s="79"/>
      <c r="O399" s="79"/>
      <c r="P399" s="79"/>
      <c r="Q399" s="79"/>
      <c r="R399" s="79"/>
    </row>
    <row r="400" spans="5:18" ht="12.75">
      <c r="E400" s="79"/>
      <c r="F400" s="79"/>
      <c r="I400" s="79"/>
      <c r="J400" s="79"/>
      <c r="L400" s="79"/>
      <c r="O400" s="79"/>
      <c r="P400" s="79"/>
      <c r="Q400" s="79"/>
      <c r="R400" s="79"/>
    </row>
    <row r="401" spans="5:18" ht="12.75">
      <c r="E401" s="79"/>
      <c r="F401" s="79"/>
      <c r="I401" s="79"/>
      <c r="J401" s="79"/>
      <c r="L401" s="79"/>
      <c r="O401" s="79"/>
      <c r="P401" s="79"/>
      <c r="Q401" s="79"/>
      <c r="R401" s="79"/>
    </row>
    <row r="402" spans="5:18" ht="12.75">
      <c r="E402" s="79"/>
      <c r="F402" s="79"/>
      <c r="I402" s="79"/>
      <c r="J402" s="79"/>
      <c r="L402" s="79"/>
      <c r="O402" s="79"/>
      <c r="P402" s="79"/>
      <c r="Q402" s="79"/>
      <c r="R402" s="79"/>
    </row>
    <row r="403" spans="5:18" ht="12.75">
      <c r="E403" s="79"/>
      <c r="F403" s="79"/>
      <c r="I403" s="79"/>
      <c r="J403" s="79"/>
      <c r="L403" s="79"/>
      <c r="O403" s="79"/>
      <c r="P403" s="79"/>
      <c r="Q403" s="79"/>
      <c r="R403" s="79"/>
    </row>
    <row r="404" spans="5:18" ht="12.75">
      <c r="E404" s="79"/>
      <c r="F404" s="79"/>
      <c r="I404" s="79"/>
      <c r="J404" s="79"/>
      <c r="L404" s="79"/>
      <c r="O404" s="79"/>
      <c r="P404" s="79"/>
      <c r="Q404" s="79"/>
      <c r="R404" s="79"/>
    </row>
    <row r="405" spans="5:18" ht="12.75">
      <c r="E405" s="79"/>
      <c r="F405" s="79"/>
      <c r="I405" s="79"/>
      <c r="J405" s="79"/>
      <c r="L405" s="79"/>
      <c r="O405" s="79"/>
      <c r="P405" s="79"/>
      <c r="Q405" s="79"/>
      <c r="R405" s="79"/>
    </row>
    <row r="406" spans="5:18" ht="12.75">
      <c r="E406" s="79"/>
      <c r="F406" s="79"/>
      <c r="I406" s="79"/>
      <c r="J406" s="79"/>
      <c r="L406" s="79"/>
      <c r="O406" s="79"/>
      <c r="P406" s="79"/>
      <c r="Q406" s="79"/>
      <c r="R406" s="79"/>
    </row>
    <row r="407" spans="5:18" ht="12.75">
      <c r="E407" s="79"/>
      <c r="F407" s="79"/>
      <c r="I407" s="79"/>
      <c r="J407" s="79"/>
      <c r="L407" s="79"/>
      <c r="O407" s="79"/>
      <c r="P407" s="79"/>
      <c r="Q407" s="79"/>
      <c r="R407" s="79"/>
    </row>
    <row r="408" spans="5:18" ht="12.75">
      <c r="E408" s="79"/>
      <c r="F408" s="79"/>
      <c r="I408" s="79"/>
      <c r="J408" s="79"/>
      <c r="L408" s="79"/>
      <c r="O408" s="79"/>
      <c r="P408" s="79"/>
      <c r="Q408" s="79"/>
      <c r="R408" s="79"/>
    </row>
    <row r="409" spans="5:18" ht="12.75">
      <c r="E409" s="79"/>
      <c r="F409" s="79"/>
      <c r="I409" s="79"/>
      <c r="J409" s="79"/>
      <c r="L409" s="79"/>
      <c r="O409" s="79"/>
      <c r="P409" s="79"/>
      <c r="Q409" s="79"/>
      <c r="R409" s="79"/>
    </row>
    <row r="410" spans="5:18" ht="12.75">
      <c r="E410" s="79"/>
      <c r="F410" s="79"/>
      <c r="I410" s="79"/>
      <c r="J410" s="79"/>
      <c r="L410" s="79"/>
      <c r="O410" s="79"/>
      <c r="P410" s="79"/>
      <c r="Q410" s="79"/>
      <c r="R410" s="79"/>
    </row>
    <row r="411" spans="5:18" ht="12.75">
      <c r="E411" s="79"/>
      <c r="F411" s="79"/>
      <c r="I411" s="79"/>
      <c r="J411" s="79"/>
      <c r="L411" s="79"/>
      <c r="O411" s="79"/>
      <c r="P411" s="79"/>
      <c r="Q411" s="79"/>
      <c r="R411" s="79"/>
    </row>
    <row r="412" spans="5:18" ht="12.75">
      <c r="E412" s="79"/>
      <c r="F412" s="79"/>
      <c r="I412" s="79"/>
      <c r="J412" s="79"/>
      <c r="L412" s="79"/>
      <c r="O412" s="79"/>
      <c r="P412" s="79"/>
      <c r="Q412" s="79"/>
      <c r="R412" s="79"/>
    </row>
    <row r="413" spans="5:18" ht="12.75">
      <c r="E413" s="79"/>
      <c r="F413" s="79"/>
      <c r="I413" s="79"/>
      <c r="J413" s="79"/>
      <c r="L413" s="79"/>
      <c r="O413" s="79"/>
      <c r="P413" s="79"/>
      <c r="Q413" s="79"/>
      <c r="R413" s="79"/>
    </row>
    <row r="414" spans="5:18" ht="12.75">
      <c r="E414" s="79"/>
      <c r="F414" s="79"/>
      <c r="I414" s="79"/>
      <c r="J414" s="79"/>
      <c r="L414" s="79"/>
      <c r="O414" s="79"/>
      <c r="P414" s="79"/>
      <c r="Q414" s="79"/>
      <c r="R414" s="79"/>
    </row>
    <row r="415" spans="5:18" ht="12.75">
      <c r="E415" s="79"/>
      <c r="F415" s="79"/>
      <c r="I415" s="79"/>
      <c r="J415" s="79"/>
      <c r="L415" s="79"/>
      <c r="O415" s="79"/>
      <c r="P415" s="79"/>
      <c r="Q415" s="79"/>
      <c r="R415" s="79"/>
    </row>
    <row r="416" spans="5:18" ht="12.75">
      <c r="E416" s="79"/>
      <c r="F416" s="79"/>
      <c r="I416" s="79"/>
      <c r="J416" s="79"/>
      <c r="L416" s="79"/>
      <c r="O416" s="79"/>
      <c r="P416" s="79"/>
      <c r="Q416" s="79"/>
      <c r="R416" s="79"/>
    </row>
    <row r="417" spans="5:18" ht="12.75">
      <c r="E417" s="79"/>
      <c r="F417" s="79"/>
      <c r="I417" s="79"/>
      <c r="J417" s="79"/>
      <c r="L417" s="79"/>
      <c r="O417" s="79"/>
      <c r="P417" s="79"/>
      <c r="Q417" s="79"/>
      <c r="R417" s="79"/>
    </row>
    <row r="418" spans="5:18" ht="12.75">
      <c r="E418" s="79"/>
      <c r="F418" s="79"/>
      <c r="I418" s="79"/>
      <c r="J418" s="79"/>
      <c r="L418" s="79"/>
      <c r="O418" s="79"/>
      <c r="P418" s="79"/>
      <c r="Q418" s="79"/>
      <c r="R418" s="79"/>
    </row>
    <row r="419" spans="5:18" ht="12.75">
      <c r="E419" s="79"/>
      <c r="F419" s="79"/>
      <c r="I419" s="79"/>
      <c r="J419" s="79"/>
      <c r="L419" s="79"/>
      <c r="O419" s="79"/>
      <c r="P419" s="79"/>
      <c r="Q419" s="79"/>
      <c r="R419" s="79"/>
    </row>
    <row r="420" spans="5:18" ht="12.75">
      <c r="E420" s="79"/>
      <c r="F420" s="79"/>
      <c r="I420" s="79"/>
      <c r="J420" s="79"/>
      <c r="L420" s="79"/>
      <c r="O420" s="79"/>
      <c r="P420" s="79"/>
      <c r="Q420" s="79"/>
      <c r="R420" s="79"/>
    </row>
    <row r="421" spans="5:18" ht="12.75">
      <c r="E421" s="79"/>
      <c r="F421" s="79"/>
      <c r="I421" s="79"/>
      <c r="J421" s="79"/>
      <c r="L421" s="79"/>
      <c r="O421" s="79"/>
      <c r="P421" s="79"/>
      <c r="Q421" s="79"/>
      <c r="R421" s="79"/>
    </row>
    <row r="422" spans="5:18" ht="12.75">
      <c r="E422" s="79"/>
      <c r="F422" s="79"/>
      <c r="I422" s="79"/>
      <c r="J422" s="79"/>
      <c r="L422" s="79"/>
      <c r="O422" s="79"/>
      <c r="P422" s="79"/>
      <c r="Q422" s="79"/>
      <c r="R422" s="79"/>
    </row>
    <row r="423" spans="5:18" ht="12.75">
      <c r="E423" s="79"/>
      <c r="F423" s="79"/>
      <c r="I423" s="79"/>
      <c r="J423" s="79"/>
      <c r="L423" s="79"/>
      <c r="O423" s="79"/>
      <c r="P423" s="79"/>
      <c r="Q423" s="79"/>
      <c r="R423" s="79"/>
    </row>
    <row r="424" spans="5:18" ht="12.75">
      <c r="E424" s="79"/>
      <c r="F424" s="79"/>
      <c r="I424" s="79"/>
      <c r="J424" s="79"/>
      <c r="L424" s="79"/>
      <c r="O424" s="79"/>
      <c r="P424" s="79"/>
      <c r="Q424" s="79"/>
      <c r="R424" s="79"/>
    </row>
    <row r="425" spans="5:18" ht="12.75">
      <c r="E425" s="79"/>
      <c r="F425" s="79"/>
      <c r="I425" s="79"/>
      <c r="J425" s="79"/>
      <c r="L425" s="79"/>
      <c r="O425" s="79"/>
      <c r="P425" s="79"/>
      <c r="Q425" s="79"/>
      <c r="R425" s="79"/>
    </row>
    <row r="426" spans="5:18" ht="12.75">
      <c r="E426" s="79"/>
      <c r="F426" s="79"/>
      <c r="I426" s="79"/>
      <c r="J426" s="79"/>
      <c r="L426" s="79"/>
      <c r="O426" s="79"/>
      <c r="P426" s="79"/>
      <c r="Q426" s="79"/>
      <c r="R426" s="79"/>
    </row>
    <row r="427" spans="5:18" ht="12.75">
      <c r="E427" s="79"/>
      <c r="F427" s="79"/>
      <c r="I427" s="79"/>
      <c r="J427" s="79"/>
      <c r="L427" s="79"/>
      <c r="O427" s="79"/>
      <c r="P427" s="79"/>
      <c r="Q427" s="79"/>
      <c r="R427" s="79"/>
    </row>
    <row r="428" spans="5:18" ht="12.75">
      <c r="E428" s="79"/>
      <c r="F428" s="79"/>
      <c r="I428" s="79"/>
      <c r="J428" s="79"/>
      <c r="L428" s="79"/>
      <c r="O428" s="79"/>
      <c r="P428" s="79"/>
      <c r="Q428" s="79"/>
      <c r="R428" s="79"/>
    </row>
    <row r="429" spans="5:18" ht="12.75">
      <c r="E429" s="79"/>
      <c r="F429" s="79"/>
      <c r="I429" s="79"/>
      <c r="J429" s="79"/>
      <c r="L429" s="79"/>
      <c r="O429" s="79"/>
      <c r="P429" s="79"/>
      <c r="Q429" s="79"/>
      <c r="R429" s="79"/>
    </row>
    <row r="430" spans="5:18" ht="12.75">
      <c r="E430" s="79"/>
      <c r="F430" s="79"/>
      <c r="I430" s="79"/>
      <c r="J430" s="79"/>
      <c r="L430" s="79"/>
      <c r="O430" s="79"/>
      <c r="P430" s="79"/>
      <c r="Q430" s="79"/>
      <c r="R430" s="79"/>
    </row>
    <row r="431" spans="5:18" ht="12.75">
      <c r="E431" s="79"/>
      <c r="F431" s="79"/>
      <c r="I431" s="79"/>
      <c r="J431" s="79"/>
      <c r="L431" s="79"/>
      <c r="O431" s="79"/>
      <c r="P431" s="79"/>
      <c r="Q431" s="79"/>
      <c r="R431" s="79"/>
    </row>
    <row r="432" spans="5:18" ht="12.75">
      <c r="E432" s="79"/>
      <c r="F432" s="79"/>
      <c r="I432" s="79"/>
      <c r="J432" s="79"/>
      <c r="L432" s="79"/>
      <c r="O432" s="79"/>
      <c r="P432" s="79"/>
      <c r="Q432" s="79"/>
      <c r="R432" s="79"/>
    </row>
    <row r="433" spans="5:18" ht="12.75">
      <c r="E433" s="79"/>
      <c r="F433" s="79"/>
      <c r="I433" s="79"/>
      <c r="J433" s="79"/>
      <c r="L433" s="79"/>
      <c r="O433" s="79"/>
      <c r="P433" s="79"/>
      <c r="Q433" s="79"/>
      <c r="R433" s="79"/>
    </row>
    <row r="434" spans="5:18" ht="12.75">
      <c r="E434" s="79"/>
      <c r="F434" s="79"/>
      <c r="I434" s="79"/>
      <c r="J434" s="79"/>
      <c r="L434" s="79"/>
      <c r="O434" s="79"/>
      <c r="P434" s="79"/>
      <c r="Q434" s="79"/>
      <c r="R434" s="79"/>
    </row>
    <row r="435" spans="5:18" ht="12.75">
      <c r="E435" s="79"/>
      <c r="F435" s="79"/>
      <c r="I435" s="79"/>
      <c r="J435" s="79"/>
      <c r="L435" s="79"/>
      <c r="O435" s="79"/>
      <c r="P435" s="79"/>
      <c r="Q435" s="79"/>
      <c r="R435" s="79"/>
    </row>
    <row r="436" spans="5:18" ht="12.75">
      <c r="E436" s="79"/>
      <c r="F436" s="79"/>
      <c r="I436" s="79"/>
      <c r="J436" s="79"/>
      <c r="L436" s="79"/>
      <c r="O436" s="79"/>
      <c r="P436" s="79"/>
      <c r="Q436" s="79"/>
      <c r="R436" s="79"/>
    </row>
    <row r="437" spans="5:18" ht="12.75">
      <c r="E437" s="79"/>
      <c r="F437" s="79"/>
      <c r="I437" s="79"/>
      <c r="J437" s="79"/>
      <c r="L437" s="79"/>
      <c r="O437" s="79"/>
      <c r="P437" s="79"/>
      <c r="Q437" s="79"/>
      <c r="R437" s="79"/>
    </row>
    <row r="438" spans="5:18" ht="12.75">
      <c r="E438" s="79"/>
      <c r="F438" s="79"/>
      <c r="I438" s="79"/>
      <c r="J438" s="79"/>
      <c r="L438" s="79"/>
      <c r="O438" s="79"/>
      <c r="P438" s="79"/>
      <c r="Q438" s="79"/>
      <c r="R438" s="79"/>
    </row>
    <row r="439" spans="5:18" ht="12.75">
      <c r="E439" s="79"/>
      <c r="F439" s="79"/>
      <c r="I439" s="79"/>
      <c r="J439" s="79"/>
      <c r="L439" s="79"/>
      <c r="O439" s="79"/>
      <c r="P439" s="79"/>
      <c r="Q439" s="79"/>
      <c r="R439" s="79"/>
    </row>
    <row r="440" spans="5:18" ht="12.75">
      <c r="E440" s="79"/>
      <c r="F440" s="79"/>
      <c r="I440" s="79"/>
      <c r="J440" s="79"/>
      <c r="L440" s="79"/>
      <c r="O440" s="79"/>
      <c r="P440" s="79"/>
      <c r="Q440" s="79"/>
      <c r="R440" s="79"/>
    </row>
    <row r="441" spans="5:18" ht="12.75">
      <c r="E441" s="79"/>
      <c r="F441" s="79"/>
      <c r="I441" s="79"/>
      <c r="J441" s="79"/>
      <c r="L441" s="79"/>
      <c r="O441" s="79"/>
      <c r="P441" s="79"/>
      <c r="Q441" s="79"/>
      <c r="R441" s="79"/>
    </row>
    <row r="442" spans="5:18" ht="12.75">
      <c r="E442" s="79"/>
      <c r="F442" s="79"/>
      <c r="I442" s="79"/>
      <c r="J442" s="79"/>
      <c r="L442" s="79"/>
      <c r="O442" s="79"/>
      <c r="P442" s="79"/>
      <c r="Q442" s="79"/>
      <c r="R442" s="79"/>
    </row>
    <row r="443" spans="5:18" ht="12.75">
      <c r="E443" s="79"/>
      <c r="F443" s="79"/>
      <c r="I443" s="79"/>
      <c r="J443" s="79"/>
      <c r="L443" s="79"/>
      <c r="O443" s="79"/>
      <c r="P443" s="79"/>
      <c r="Q443" s="79"/>
      <c r="R443" s="79"/>
    </row>
    <row r="444" spans="5:18" ht="12.75">
      <c r="E444" s="79"/>
      <c r="F444" s="79"/>
      <c r="I444" s="79"/>
      <c r="J444" s="79"/>
      <c r="L444" s="79"/>
      <c r="O444" s="79"/>
      <c r="P444" s="79"/>
      <c r="Q444" s="79"/>
      <c r="R444" s="79"/>
    </row>
    <row r="445" spans="5:18" ht="12.75">
      <c r="E445" s="79"/>
      <c r="F445" s="79"/>
      <c r="I445" s="79"/>
      <c r="J445" s="79"/>
      <c r="L445" s="79"/>
      <c r="O445" s="79"/>
      <c r="P445" s="79"/>
      <c r="Q445" s="79"/>
      <c r="R445" s="79"/>
    </row>
    <row r="446" spans="5:18" ht="12.75">
      <c r="E446" s="79"/>
      <c r="F446" s="79"/>
      <c r="I446" s="79"/>
      <c r="J446" s="79"/>
      <c r="L446" s="79"/>
      <c r="O446" s="79"/>
      <c r="P446" s="79"/>
      <c r="Q446" s="79"/>
      <c r="R446" s="79"/>
    </row>
    <row r="447" spans="5:18" ht="12.75">
      <c r="E447" s="79"/>
      <c r="F447" s="79"/>
      <c r="I447" s="79"/>
      <c r="J447" s="79"/>
      <c r="L447" s="79"/>
      <c r="O447" s="79"/>
      <c r="P447" s="79"/>
      <c r="Q447" s="79"/>
      <c r="R447" s="79"/>
    </row>
    <row r="448" spans="5:18" ht="12.75">
      <c r="E448" s="79"/>
      <c r="F448" s="79"/>
      <c r="I448" s="79"/>
      <c r="J448" s="79"/>
      <c r="L448" s="79"/>
      <c r="O448" s="79"/>
      <c r="P448" s="79"/>
      <c r="Q448" s="79"/>
      <c r="R448" s="79"/>
    </row>
    <row r="449" spans="5:18" ht="12.75">
      <c r="E449" s="79"/>
      <c r="F449" s="79"/>
      <c r="I449" s="79"/>
      <c r="J449" s="79"/>
      <c r="L449" s="79"/>
      <c r="O449" s="79"/>
      <c r="P449" s="79"/>
      <c r="Q449" s="79"/>
      <c r="R449" s="79"/>
    </row>
    <row r="450" spans="5:18" ht="12.75">
      <c r="E450" s="79"/>
      <c r="F450" s="79"/>
      <c r="I450" s="79"/>
      <c r="J450" s="79"/>
      <c r="L450" s="79"/>
      <c r="O450" s="79"/>
      <c r="P450" s="79"/>
      <c r="Q450" s="79"/>
      <c r="R450" s="79"/>
    </row>
    <row r="451" spans="5:18" ht="12.75">
      <c r="E451" s="79"/>
      <c r="F451" s="79"/>
      <c r="I451" s="79"/>
      <c r="J451" s="79"/>
      <c r="L451" s="79"/>
      <c r="O451" s="79"/>
      <c r="P451" s="79"/>
      <c r="Q451" s="79"/>
      <c r="R451" s="79"/>
    </row>
    <row r="452" spans="5:18" ht="12.75">
      <c r="E452" s="79"/>
      <c r="F452" s="79"/>
      <c r="I452" s="79"/>
      <c r="J452" s="79"/>
      <c r="L452" s="79"/>
      <c r="O452" s="79"/>
      <c r="P452" s="79"/>
      <c r="Q452" s="79"/>
      <c r="R452" s="79"/>
    </row>
    <row r="453" spans="5:18" ht="12.75">
      <c r="E453" s="79"/>
      <c r="F453" s="79"/>
      <c r="I453" s="79"/>
      <c r="J453" s="79"/>
      <c r="L453" s="79"/>
      <c r="O453" s="79"/>
      <c r="P453" s="79"/>
      <c r="Q453" s="79"/>
      <c r="R453" s="79"/>
    </row>
    <row r="454" spans="5:18" ht="12.75">
      <c r="E454" s="79"/>
      <c r="F454" s="79"/>
      <c r="I454" s="79"/>
      <c r="J454" s="79"/>
      <c r="L454" s="79"/>
      <c r="O454" s="79"/>
      <c r="P454" s="79"/>
      <c r="Q454" s="79"/>
      <c r="R454" s="79"/>
    </row>
    <row r="455" spans="5:18" ht="12.75">
      <c r="E455" s="79"/>
      <c r="F455" s="79"/>
      <c r="I455" s="79"/>
      <c r="J455" s="79"/>
      <c r="L455" s="79"/>
      <c r="O455" s="79"/>
      <c r="P455" s="79"/>
      <c r="Q455" s="79"/>
      <c r="R455" s="79"/>
    </row>
    <row r="456" spans="5:18" ht="12.75">
      <c r="E456" s="79"/>
      <c r="F456" s="79"/>
      <c r="I456" s="79"/>
      <c r="J456" s="79"/>
      <c r="L456" s="79"/>
      <c r="O456" s="79"/>
      <c r="P456" s="79"/>
      <c r="Q456" s="79"/>
      <c r="R456" s="79"/>
    </row>
    <row r="457" spans="5:18" ht="12.75">
      <c r="E457" s="79"/>
      <c r="F457" s="79"/>
      <c r="I457" s="79"/>
      <c r="J457" s="79"/>
      <c r="L457" s="79"/>
      <c r="O457" s="79"/>
      <c r="P457" s="79"/>
      <c r="Q457" s="79"/>
      <c r="R457" s="79"/>
    </row>
    <row r="458" spans="5:18" ht="12.75">
      <c r="E458" s="79"/>
      <c r="F458" s="79"/>
      <c r="I458" s="79"/>
      <c r="J458" s="79"/>
      <c r="L458" s="79"/>
      <c r="O458" s="79"/>
      <c r="P458" s="79"/>
      <c r="Q458" s="79"/>
      <c r="R458" s="79"/>
    </row>
    <row r="459" spans="5:18" ht="12.75">
      <c r="E459" s="79"/>
      <c r="F459" s="79"/>
      <c r="I459" s="79"/>
      <c r="J459" s="79"/>
      <c r="L459" s="79"/>
      <c r="O459" s="79"/>
      <c r="P459" s="79"/>
      <c r="Q459" s="79"/>
      <c r="R459" s="79"/>
    </row>
    <row r="460" spans="5:18" ht="12.75">
      <c r="E460" s="79"/>
      <c r="F460" s="79"/>
      <c r="I460" s="79"/>
      <c r="J460" s="79"/>
      <c r="L460" s="79"/>
      <c r="O460" s="79"/>
      <c r="P460" s="79"/>
      <c r="Q460" s="79"/>
      <c r="R460" s="79"/>
    </row>
    <row r="461" spans="5:18" ht="12.75">
      <c r="E461" s="79"/>
      <c r="F461" s="79"/>
      <c r="I461" s="79"/>
      <c r="J461" s="79"/>
      <c r="L461" s="79"/>
      <c r="O461" s="79"/>
      <c r="P461" s="79"/>
      <c r="Q461" s="79"/>
      <c r="R461" s="79"/>
    </row>
    <row r="462" spans="5:18" ht="12.75">
      <c r="E462" s="79"/>
      <c r="F462" s="79"/>
      <c r="I462" s="79"/>
      <c r="J462" s="79"/>
      <c r="L462" s="79"/>
      <c r="O462" s="79"/>
      <c r="P462" s="79"/>
      <c r="Q462" s="79"/>
      <c r="R462" s="79"/>
    </row>
    <row r="463" spans="5:18" ht="12.75">
      <c r="E463" s="79"/>
      <c r="F463" s="79"/>
      <c r="I463" s="79"/>
      <c r="J463" s="79"/>
      <c r="L463" s="79"/>
      <c r="O463" s="79"/>
      <c r="P463" s="79"/>
      <c r="Q463" s="79"/>
      <c r="R463" s="79"/>
    </row>
    <row r="464" spans="5:18" ht="12.75">
      <c r="E464" s="79"/>
      <c r="F464" s="79"/>
      <c r="I464" s="79"/>
      <c r="J464" s="79"/>
      <c r="L464" s="79"/>
      <c r="O464" s="79"/>
      <c r="P464" s="79"/>
      <c r="Q464" s="79"/>
      <c r="R464" s="79"/>
    </row>
    <row r="465" spans="5:18" ht="12.75">
      <c r="E465" s="79"/>
      <c r="F465" s="79"/>
      <c r="I465" s="79"/>
      <c r="J465" s="79"/>
      <c r="L465" s="79"/>
      <c r="O465" s="79"/>
      <c r="P465" s="79"/>
      <c r="Q465" s="79"/>
      <c r="R465" s="79"/>
    </row>
    <row r="466" spans="5:18" ht="12.75">
      <c r="E466" s="79"/>
      <c r="F466" s="79"/>
      <c r="I466" s="79"/>
      <c r="J466" s="79"/>
      <c r="L466" s="79"/>
      <c r="O466" s="79"/>
      <c r="P466" s="79"/>
      <c r="Q466" s="79"/>
      <c r="R466" s="79"/>
    </row>
    <row r="467" spans="5:18" ht="12.75">
      <c r="E467" s="79"/>
      <c r="F467" s="79"/>
      <c r="I467" s="79"/>
      <c r="J467" s="79"/>
      <c r="L467" s="79"/>
      <c r="O467" s="79"/>
      <c r="P467" s="79"/>
      <c r="Q467" s="79"/>
      <c r="R467" s="79"/>
    </row>
    <row r="468" spans="5:18" ht="12.75">
      <c r="E468" s="79"/>
      <c r="F468" s="79"/>
      <c r="I468" s="79"/>
      <c r="J468" s="79"/>
      <c r="L468" s="79"/>
      <c r="O468" s="79"/>
      <c r="P468" s="79"/>
      <c r="Q468" s="79"/>
      <c r="R468" s="79"/>
    </row>
    <row r="469" spans="5:18" ht="12.75">
      <c r="E469" s="79"/>
      <c r="F469" s="79"/>
      <c r="I469" s="79"/>
      <c r="J469" s="79"/>
      <c r="L469" s="79"/>
      <c r="O469" s="79"/>
      <c r="P469" s="79"/>
      <c r="Q469" s="79"/>
      <c r="R469" s="79"/>
    </row>
    <row r="470" spans="5:18" ht="12.75">
      <c r="E470" s="79"/>
      <c r="F470" s="79"/>
      <c r="I470" s="79"/>
      <c r="J470" s="79"/>
      <c r="L470" s="79"/>
      <c r="O470" s="79"/>
      <c r="P470" s="79"/>
      <c r="Q470" s="79"/>
      <c r="R470" s="79"/>
    </row>
    <row r="471" spans="5:18" ht="12.75">
      <c r="E471" s="79"/>
      <c r="F471" s="79"/>
      <c r="I471" s="79"/>
      <c r="J471" s="79"/>
      <c r="L471" s="79"/>
      <c r="O471" s="79"/>
      <c r="P471" s="79"/>
      <c r="Q471" s="79"/>
      <c r="R471" s="79"/>
    </row>
    <row r="472" spans="5:18" ht="12.75">
      <c r="E472" s="79"/>
      <c r="F472" s="79"/>
      <c r="I472" s="79"/>
      <c r="J472" s="79"/>
      <c r="L472" s="79"/>
      <c r="O472" s="79"/>
      <c r="P472" s="79"/>
      <c r="Q472" s="79"/>
      <c r="R472" s="79"/>
    </row>
    <row r="473" spans="5:18" ht="12.75">
      <c r="E473" s="79"/>
      <c r="F473" s="79"/>
      <c r="I473" s="79"/>
      <c r="J473" s="79"/>
      <c r="L473" s="79"/>
      <c r="O473" s="79"/>
      <c r="P473" s="79"/>
      <c r="Q473" s="79"/>
      <c r="R473" s="79"/>
    </row>
    <row r="474" spans="5:18" ht="12.75">
      <c r="E474" s="79"/>
      <c r="F474" s="79"/>
      <c r="I474" s="79"/>
      <c r="J474" s="79"/>
      <c r="L474" s="79"/>
      <c r="O474" s="79"/>
      <c r="P474" s="79"/>
      <c r="Q474" s="79"/>
      <c r="R474" s="79"/>
    </row>
    <row r="475" spans="5:18" ht="12.75">
      <c r="E475" s="79"/>
      <c r="F475" s="79"/>
      <c r="I475" s="79"/>
      <c r="J475" s="79"/>
      <c r="L475" s="79"/>
      <c r="O475" s="79"/>
      <c r="P475" s="79"/>
      <c r="Q475" s="79"/>
      <c r="R475" s="79"/>
    </row>
    <row r="476" spans="5:18" ht="12.75">
      <c r="E476" s="79"/>
      <c r="F476" s="79"/>
      <c r="I476" s="79"/>
      <c r="J476" s="79"/>
      <c r="L476" s="79"/>
      <c r="O476" s="79"/>
      <c r="P476" s="79"/>
      <c r="Q476" s="79"/>
      <c r="R476" s="79"/>
    </row>
    <row r="477" spans="5:18" ht="12.75">
      <c r="E477" s="79"/>
      <c r="F477" s="79"/>
      <c r="I477" s="79"/>
      <c r="J477" s="79"/>
      <c r="L477" s="79"/>
      <c r="O477" s="79"/>
      <c r="P477" s="79"/>
      <c r="Q477" s="79"/>
      <c r="R477" s="79"/>
    </row>
    <row r="478" spans="5:18" ht="12.75">
      <c r="E478" s="79"/>
      <c r="F478" s="79"/>
      <c r="I478" s="79"/>
      <c r="J478" s="79"/>
      <c r="L478" s="79"/>
      <c r="O478" s="79"/>
      <c r="P478" s="79"/>
      <c r="Q478" s="79"/>
      <c r="R478" s="79"/>
    </row>
    <row r="479" spans="5:18" ht="12.75">
      <c r="E479" s="79"/>
      <c r="F479" s="79"/>
      <c r="I479" s="79"/>
      <c r="J479" s="79"/>
      <c r="L479" s="79"/>
      <c r="O479" s="79"/>
      <c r="P479" s="79"/>
      <c r="Q479" s="79"/>
      <c r="R479" s="79"/>
    </row>
    <row r="480" spans="5:18" ht="12.75">
      <c r="E480" s="79"/>
      <c r="F480" s="79"/>
      <c r="I480" s="79"/>
      <c r="J480" s="79"/>
      <c r="L480" s="79"/>
      <c r="O480" s="79"/>
      <c r="P480" s="79"/>
      <c r="Q480" s="79"/>
      <c r="R480" s="79"/>
    </row>
    <row r="481" spans="5:18" ht="12.75">
      <c r="E481" s="79"/>
      <c r="F481" s="79"/>
      <c r="I481" s="79"/>
      <c r="J481" s="79"/>
      <c r="L481" s="79"/>
      <c r="O481" s="79"/>
      <c r="P481" s="79"/>
      <c r="Q481" s="79"/>
      <c r="R481" s="79"/>
    </row>
    <row r="482" spans="5:18" ht="12.75">
      <c r="E482" s="79"/>
      <c r="F482" s="79"/>
      <c r="I482" s="79"/>
      <c r="J482" s="79"/>
      <c r="L482" s="79"/>
      <c r="O482" s="79"/>
      <c r="P482" s="79"/>
      <c r="Q482" s="79"/>
      <c r="R482" s="79"/>
    </row>
    <row r="483" spans="5:18" ht="12.75">
      <c r="E483" s="79"/>
      <c r="F483" s="79"/>
      <c r="I483" s="79"/>
      <c r="J483" s="79"/>
      <c r="L483" s="79"/>
      <c r="O483" s="79"/>
      <c r="P483" s="79"/>
      <c r="Q483" s="79"/>
      <c r="R483" s="79"/>
    </row>
    <row r="484" spans="5:18" ht="12.75">
      <c r="E484" s="79"/>
      <c r="F484" s="79"/>
      <c r="I484" s="79"/>
      <c r="J484" s="79"/>
      <c r="L484" s="79"/>
      <c r="O484" s="79"/>
      <c r="P484" s="79"/>
      <c r="Q484" s="79"/>
      <c r="R484" s="79"/>
    </row>
    <row r="485" spans="5:18" ht="12.75">
      <c r="E485" s="79"/>
      <c r="F485" s="79"/>
      <c r="I485" s="79"/>
      <c r="J485" s="79"/>
      <c r="L485" s="79"/>
      <c r="O485" s="79"/>
      <c r="P485" s="79"/>
      <c r="Q485" s="79"/>
      <c r="R485" s="79"/>
    </row>
    <row r="486" spans="5:18" ht="12.75">
      <c r="E486" s="79"/>
      <c r="F486" s="79"/>
      <c r="I486" s="79"/>
      <c r="J486" s="79"/>
      <c r="L486" s="79"/>
      <c r="O486" s="79"/>
      <c r="P486" s="79"/>
      <c r="Q486" s="79"/>
      <c r="R486" s="79"/>
    </row>
    <row r="487" spans="5:18" ht="12.75">
      <c r="E487" s="79"/>
      <c r="F487" s="79"/>
      <c r="I487" s="79"/>
      <c r="J487" s="79"/>
      <c r="L487" s="79"/>
      <c r="O487" s="79"/>
      <c r="P487" s="79"/>
      <c r="Q487" s="79"/>
      <c r="R487" s="79"/>
    </row>
    <row r="488" spans="5:18" ht="12.75">
      <c r="E488" s="79"/>
      <c r="F488" s="79"/>
      <c r="I488" s="79"/>
      <c r="J488" s="79"/>
      <c r="L488" s="79"/>
      <c r="O488" s="79"/>
      <c r="P488" s="79"/>
      <c r="Q488" s="79"/>
      <c r="R488" s="79"/>
    </row>
    <row r="489" spans="5:18" ht="12.75">
      <c r="E489" s="79"/>
      <c r="F489" s="79"/>
      <c r="I489" s="79"/>
      <c r="J489" s="79"/>
      <c r="L489" s="79"/>
      <c r="O489" s="79"/>
      <c r="P489" s="79"/>
      <c r="Q489" s="79"/>
      <c r="R489" s="79"/>
    </row>
    <row r="490" spans="5:18" ht="12.75">
      <c r="E490" s="79"/>
      <c r="F490" s="79"/>
      <c r="I490" s="79"/>
      <c r="J490" s="79"/>
      <c r="L490" s="79"/>
      <c r="O490" s="79"/>
      <c r="P490" s="79"/>
      <c r="Q490" s="79"/>
      <c r="R490" s="79"/>
    </row>
    <row r="491" spans="5:18" ht="12.75">
      <c r="E491" s="79"/>
      <c r="F491" s="79"/>
      <c r="I491" s="79"/>
      <c r="J491" s="79"/>
      <c r="L491" s="79"/>
      <c r="O491" s="79"/>
      <c r="P491" s="79"/>
      <c r="Q491" s="79"/>
      <c r="R491" s="79"/>
    </row>
    <row r="492" spans="5:18" ht="12.75">
      <c r="E492" s="79"/>
      <c r="F492" s="79"/>
      <c r="I492" s="79"/>
      <c r="J492" s="79"/>
      <c r="L492" s="79"/>
      <c r="O492" s="79"/>
      <c r="P492" s="79"/>
      <c r="Q492" s="79"/>
      <c r="R492" s="79"/>
    </row>
    <row r="493" spans="5:18" ht="12.75">
      <c r="E493" s="79"/>
      <c r="F493" s="79"/>
      <c r="I493" s="79"/>
      <c r="J493" s="79"/>
      <c r="L493" s="79"/>
      <c r="O493" s="79"/>
      <c r="P493" s="79"/>
      <c r="Q493" s="79"/>
      <c r="R493" s="79"/>
    </row>
    <row r="494" spans="5:18" ht="12.75">
      <c r="E494" s="79"/>
      <c r="F494" s="79"/>
      <c r="I494" s="79"/>
      <c r="J494" s="79"/>
      <c r="L494" s="79"/>
      <c r="O494" s="79"/>
      <c r="P494" s="79"/>
      <c r="Q494" s="79"/>
      <c r="R494" s="79"/>
    </row>
    <row r="495" spans="5:18" ht="12.75">
      <c r="E495" s="79"/>
      <c r="F495" s="79"/>
      <c r="I495" s="79"/>
      <c r="J495" s="79"/>
      <c r="L495" s="79"/>
      <c r="O495" s="79"/>
      <c r="P495" s="79"/>
      <c r="Q495" s="79"/>
      <c r="R495" s="79"/>
    </row>
    <row r="496" spans="5:18" ht="12.75">
      <c r="E496" s="79"/>
      <c r="F496" s="79"/>
      <c r="I496" s="79"/>
      <c r="J496" s="79"/>
      <c r="L496" s="79"/>
      <c r="O496" s="79"/>
      <c r="P496" s="79"/>
      <c r="Q496" s="79"/>
      <c r="R496" s="79"/>
    </row>
    <row r="497" spans="5:18" ht="12.75">
      <c r="E497" s="79"/>
      <c r="F497" s="79"/>
      <c r="I497" s="79"/>
      <c r="J497" s="79"/>
      <c r="L497" s="79"/>
      <c r="O497" s="79"/>
      <c r="P497" s="79"/>
      <c r="Q497" s="79"/>
      <c r="R497" s="79"/>
    </row>
    <row r="498" spans="5:18" ht="12.75">
      <c r="E498" s="79"/>
      <c r="F498" s="79"/>
      <c r="I498" s="79"/>
      <c r="J498" s="79"/>
      <c r="L498" s="79"/>
      <c r="O498" s="79"/>
      <c r="P498" s="79"/>
      <c r="Q498" s="79"/>
      <c r="R498" s="79"/>
    </row>
    <row r="499" spans="5:18" ht="12.75">
      <c r="E499" s="79"/>
      <c r="F499" s="79"/>
      <c r="I499" s="79"/>
      <c r="J499" s="79"/>
      <c r="L499" s="79"/>
      <c r="O499" s="79"/>
      <c r="P499" s="79"/>
      <c r="Q499" s="79"/>
      <c r="R499" s="79"/>
    </row>
    <row r="500" spans="5:18" ht="12.75">
      <c r="E500" s="79"/>
      <c r="F500" s="79"/>
      <c r="I500" s="79"/>
      <c r="J500" s="79"/>
      <c r="L500" s="79"/>
      <c r="O500" s="79"/>
      <c r="P500" s="79"/>
      <c r="Q500" s="79"/>
      <c r="R500" s="79"/>
    </row>
    <row r="501" spans="5:18" ht="12.75">
      <c r="E501" s="79"/>
      <c r="F501" s="79"/>
      <c r="I501" s="79"/>
      <c r="J501" s="79"/>
      <c r="L501" s="79"/>
      <c r="O501" s="79"/>
      <c r="P501" s="79"/>
      <c r="Q501" s="79"/>
      <c r="R501" s="79"/>
    </row>
    <row r="502" spans="5:18" ht="12.75">
      <c r="E502" s="79"/>
      <c r="F502" s="79"/>
      <c r="I502" s="79"/>
      <c r="J502" s="79"/>
      <c r="L502" s="79"/>
      <c r="O502" s="79"/>
      <c r="P502" s="79"/>
      <c r="Q502" s="79"/>
      <c r="R502" s="79"/>
    </row>
    <row r="503" spans="5:18" ht="12.75">
      <c r="E503" s="79"/>
      <c r="F503" s="79"/>
      <c r="I503" s="79"/>
      <c r="J503" s="79"/>
      <c r="L503" s="79"/>
      <c r="O503" s="79"/>
      <c r="P503" s="79"/>
      <c r="Q503" s="79"/>
      <c r="R503" s="79"/>
    </row>
    <row r="504" spans="5:18" ht="12.75">
      <c r="E504" s="79"/>
      <c r="F504" s="79"/>
      <c r="I504" s="79"/>
      <c r="J504" s="79"/>
      <c r="L504" s="79"/>
      <c r="O504" s="79"/>
      <c r="P504" s="79"/>
      <c r="Q504" s="79"/>
      <c r="R504" s="79"/>
    </row>
    <row r="505" spans="5:18" ht="12.75">
      <c r="E505" s="79"/>
      <c r="F505" s="79"/>
      <c r="I505" s="79"/>
      <c r="J505" s="79"/>
      <c r="L505" s="79"/>
      <c r="O505" s="79"/>
      <c r="P505" s="79"/>
      <c r="Q505" s="79"/>
      <c r="R505" s="79"/>
    </row>
    <row r="506" spans="5:18" ht="12.75">
      <c r="E506" s="79"/>
      <c r="F506" s="79"/>
      <c r="I506" s="79"/>
      <c r="J506" s="79"/>
      <c r="L506" s="79"/>
      <c r="O506" s="79"/>
      <c r="P506" s="79"/>
      <c r="Q506" s="79"/>
      <c r="R506" s="79"/>
    </row>
    <row r="507" spans="5:18" ht="12.75">
      <c r="E507" s="79"/>
      <c r="F507" s="79"/>
      <c r="I507" s="79"/>
      <c r="J507" s="79"/>
      <c r="L507" s="79"/>
      <c r="O507" s="79"/>
      <c r="P507" s="79"/>
      <c r="Q507" s="79"/>
      <c r="R507" s="79"/>
    </row>
    <row r="508" spans="5:18" ht="12.75">
      <c r="E508" s="79"/>
      <c r="F508" s="79"/>
      <c r="I508" s="79"/>
      <c r="J508" s="79"/>
      <c r="L508" s="79"/>
      <c r="O508" s="79"/>
      <c r="P508" s="79"/>
      <c r="Q508" s="79"/>
      <c r="R508" s="79"/>
    </row>
    <row r="509" spans="5:18" ht="12.75">
      <c r="E509" s="79"/>
      <c r="F509" s="79"/>
      <c r="I509" s="79"/>
      <c r="J509" s="79"/>
      <c r="L509" s="79"/>
      <c r="O509" s="79"/>
      <c r="P509" s="79"/>
      <c r="Q509" s="79"/>
      <c r="R509" s="79"/>
    </row>
    <row r="510" spans="5:18" ht="12.75">
      <c r="E510" s="79"/>
      <c r="F510" s="79"/>
      <c r="I510" s="79"/>
      <c r="J510" s="79"/>
      <c r="L510" s="79"/>
      <c r="O510" s="79"/>
      <c r="P510" s="79"/>
      <c r="Q510" s="79"/>
      <c r="R510" s="79"/>
    </row>
    <row r="511" spans="5:18" ht="12.75">
      <c r="E511" s="79"/>
      <c r="F511" s="79"/>
      <c r="I511" s="79"/>
      <c r="J511" s="79"/>
      <c r="L511" s="79"/>
      <c r="O511" s="79"/>
      <c r="P511" s="79"/>
      <c r="Q511" s="79"/>
      <c r="R511" s="79"/>
    </row>
    <row r="512" spans="5:18" ht="12.75">
      <c r="E512" s="79"/>
      <c r="F512" s="79"/>
      <c r="I512" s="79"/>
      <c r="J512" s="79"/>
      <c r="L512" s="79"/>
      <c r="O512" s="79"/>
      <c r="P512" s="79"/>
      <c r="Q512" s="79"/>
      <c r="R512" s="79"/>
    </row>
    <row r="513" spans="5:18" ht="12.75">
      <c r="E513" s="79"/>
      <c r="F513" s="79"/>
      <c r="I513" s="79"/>
      <c r="J513" s="79"/>
      <c r="L513" s="79"/>
      <c r="O513" s="79"/>
      <c r="P513" s="79"/>
      <c r="Q513" s="79"/>
      <c r="R513" s="79"/>
    </row>
    <row r="514" spans="5:18" ht="12.75">
      <c r="E514" s="79"/>
      <c r="F514" s="79"/>
      <c r="I514" s="79"/>
      <c r="J514" s="79"/>
      <c r="L514" s="79"/>
      <c r="O514" s="79"/>
      <c r="P514" s="79"/>
      <c r="Q514" s="79"/>
      <c r="R514" s="79"/>
    </row>
    <row r="515" spans="5:18" ht="12.75">
      <c r="E515" s="79"/>
      <c r="F515" s="79"/>
      <c r="I515" s="79"/>
      <c r="J515" s="79"/>
      <c r="L515" s="79"/>
      <c r="O515" s="79"/>
      <c r="P515" s="79"/>
      <c r="Q515" s="79"/>
      <c r="R515" s="79"/>
    </row>
    <row r="516" spans="5:18" ht="12.75">
      <c r="E516" s="79"/>
      <c r="F516" s="79"/>
      <c r="I516" s="79"/>
      <c r="J516" s="79"/>
      <c r="L516" s="79"/>
      <c r="O516" s="79"/>
      <c r="P516" s="79"/>
      <c r="Q516" s="79"/>
      <c r="R516" s="79"/>
    </row>
    <row r="517" spans="5:18" ht="12.75">
      <c r="E517" s="79"/>
      <c r="F517" s="79"/>
      <c r="I517" s="79"/>
      <c r="J517" s="79"/>
      <c r="L517" s="79"/>
      <c r="O517" s="79"/>
      <c r="P517" s="79"/>
      <c r="Q517" s="79"/>
      <c r="R517" s="79"/>
    </row>
    <row r="518" spans="5:18" ht="12.75">
      <c r="E518" s="79"/>
      <c r="F518" s="79"/>
      <c r="I518" s="79"/>
      <c r="J518" s="79"/>
      <c r="L518" s="79"/>
      <c r="O518" s="79"/>
      <c r="P518" s="79"/>
      <c r="Q518" s="79"/>
      <c r="R518" s="79"/>
    </row>
    <row r="519" spans="5:18" ht="12.75">
      <c r="E519" s="79"/>
      <c r="F519" s="79"/>
      <c r="I519" s="79"/>
      <c r="J519" s="79"/>
      <c r="L519" s="79"/>
      <c r="O519" s="79"/>
      <c r="P519" s="79"/>
      <c r="Q519" s="79"/>
      <c r="R519" s="79"/>
    </row>
    <row r="520" spans="5:18" ht="12.75">
      <c r="E520" s="79"/>
      <c r="F520" s="79"/>
      <c r="I520" s="79"/>
      <c r="J520" s="79"/>
      <c r="L520" s="79"/>
      <c r="O520" s="79"/>
      <c r="P520" s="79"/>
      <c r="Q520" s="79"/>
      <c r="R520" s="79"/>
    </row>
    <row r="521" spans="5:18" ht="12.75">
      <c r="E521" s="79"/>
      <c r="F521" s="79"/>
      <c r="I521" s="79"/>
      <c r="J521" s="79"/>
      <c r="L521" s="79"/>
      <c r="O521" s="79"/>
      <c r="P521" s="79"/>
      <c r="Q521" s="79"/>
      <c r="R521" s="79"/>
    </row>
    <row r="522" spans="5:18" ht="12.75">
      <c r="E522" s="79"/>
      <c r="F522" s="79"/>
      <c r="I522" s="79"/>
      <c r="J522" s="79"/>
      <c r="L522" s="79"/>
      <c r="O522" s="79"/>
      <c r="P522" s="79"/>
      <c r="Q522" s="79"/>
      <c r="R522" s="79"/>
    </row>
    <row r="523" spans="5:18" ht="12.75">
      <c r="E523" s="79"/>
      <c r="F523" s="79"/>
      <c r="I523" s="79"/>
      <c r="J523" s="79"/>
      <c r="L523" s="79"/>
      <c r="O523" s="79"/>
      <c r="P523" s="79"/>
      <c r="Q523" s="79"/>
      <c r="R523" s="79"/>
    </row>
    <row r="524" spans="5:18" ht="12.75">
      <c r="E524" s="79"/>
      <c r="F524" s="79"/>
      <c r="I524" s="79"/>
      <c r="J524" s="79"/>
      <c r="L524" s="79"/>
      <c r="O524" s="79"/>
      <c r="P524" s="79"/>
      <c r="Q524" s="79"/>
      <c r="R524" s="79"/>
    </row>
    <row r="525" spans="5:18" ht="12.75">
      <c r="E525" s="79"/>
      <c r="F525" s="79"/>
      <c r="I525" s="79"/>
      <c r="J525" s="79"/>
      <c r="L525" s="79"/>
      <c r="O525" s="79"/>
      <c r="P525" s="79"/>
      <c r="Q525" s="79"/>
      <c r="R525" s="79"/>
    </row>
    <row r="526" spans="5:18" ht="12.75">
      <c r="E526" s="79"/>
      <c r="F526" s="79"/>
      <c r="I526" s="79"/>
      <c r="J526" s="79"/>
      <c r="L526" s="79"/>
      <c r="O526" s="79"/>
      <c r="P526" s="79"/>
      <c r="Q526" s="79"/>
      <c r="R526" s="79"/>
    </row>
    <row r="527" spans="5:18" ht="12.75">
      <c r="E527" s="79"/>
      <c r="F527" s="79"/>
      <c r="I527" s="79"/>
      <c r="J527" s="79"/>
      <c r="L527" s="79"/>
      <c r="O527" s="79"/>
      <c r="P527" s="79"/>
      <c r="Q527" s="79"/>
      <c r="R527" s="79"/>
    </row>
    <row r="528" spans="5:18" ht="12.75">
      <c r="E528" s="79"/>
      <c r="F528" s="79"/>
      <c r="I528" s="79"/>
      <c r="J528" s="79"/>
      <c r="L528" s="79"/>
      <c r="O528" s="79"/>
      <c r="P528" s="79"/>
      <c r="Q528" s="79"/>
      <c r="R528" s="79"/>
    </row>
    <row r="529" spans="5:18" ht="12.75">
      <c r="E529" s="79"/>
      <c r="F529" s="79"/>
      <c r="I529" s="79"/>
      <c r="J529" s="79"/>
      <c r="L529" s="79"/>
      <c r="O529" s="79"/>
      <c r="P529" s="79"/>
      <c r="Q529" s="79"/>
      <c r="R529" s="79"/>
    </row>
    <row r="530" spans="5:18" ht="12.75">
      <c r="E530" s="79"/>
      <c r="F530" s="79"/>
      <c r="I530" s="79"/>
      <c r="J530" s="79"/>
      <c r="L530" s="79"/>
      <c r="O530" s="79"/>
      <c r="P530" s="79"/>
      <c r="Q530" s="79"/>
      <c r="R530" s="79"/>
    </row>
    <row r="531" spans="5:18" ht="12.75">
      <c r="E531" s="79"/>
      <c r="F531" s="79"/>
      <c r="I531" s="79"/>
      <c r="J531" s="79"/>
      <c r="L531" s="79"/>
      <c r="O531" s="79"/>
      <c r="P531" s="79"/>
      <c r="Q531" s="79"/>
      <c r="R531" s="79"/>
    </row>
    <row r="532" spans="5:18" ht="12.75">
      <c r="E532" s="79"/>
      <c r="F532" s="79"/>
      <c r="I532" s="79"/>
      <c r="J532" s="79"/>
      <c r="L532" s="79"/>
      <c r="O532" s="79"/>
      <c r="P532" s="79"/>
      <c r="Q532" s="79"/>
      <c r="R532" s="79"/>
    </row>
    <row r="533" spans="5:18" ht="12.75">
      <c r="E533" s="79"/>
      <c r="F533" s="79"/>
      <c r="I533" s="79"/>
      <c r="J533" s="79"/>
      <c r="L533" s="79"/>
      <c r="O533" s="79"/>
      <c r="P533" s="79"/>
      <c r="Q533" s="79"/>
      <c r="R533" s="79"/>
    </row>
    <row r="534" spans="5:18" ht="12.75">
      <c r="E534" s="79"/>
      <c r="F534" s="79"/>
      <c r="I534" s="79"/>
      <c r="J534" s="79"/>
      <c r="L534" s="79"/>
      <c r="O534" s="79"/>
      <c r="P534" s="79"/>
      <c r="Q534" s="79"/>
      <c r="R534" s="79"/>
    </row>
    <row r="535" spans="5:18" ht="12.75">
      <c r="E535" s="79"/>
      <c r="F535" s="79"/>
      <c r="I535" s="79"/>
      <c r="J535" s="79"/>
      <c r="L535" s="79"/>
      <c r="O535" s="79"/>
      <c r="P535" s="79"/>
      <c r="Q535" s="79"/>
      <c r="R535" s="79"/>
    </row>
    <row r="536" spans="5:18" ht="12.75">
      <c r="E536" s="79"/>
      <c r="F536" s="79"/>
      <c r="I536" s="79"/>
      <c r="J536" s="79"/>
      <c r="L536" s="79"/>
      <c r="O536" s="79"/>
      <c r="P536" s="79"/>
      <c r="Q536" s="79"/>
      <c r="R536" s="79"/>
    </row>
    <row r="537" spans="5:18" ht="12.75">
      <c r="E537" s="79"/>
      <c r="F537" s="79"/>
      <c r="I537" s="79"/>
      <c r="J537" s="79"/>
      <c r="L537" s="79"/>
      <c r="O537" s="79"/>
      <c r="P537" s="79"/>
      <c r="Q537" s="79"/>
      <c r="R537" s="79"/>
    </row>
    <row r="538" spans="5:18" ht="12.75">
      <c r="E538" s="79"/>
      <c r="F538" s="79"/>
      <c r="I538" s="79"/>
      <c r="J538" s="79"/>
      <c r="L538" s="79"/>
      <c r="O538" s="79"/>
      <c r="P538" s="79"/>
      <c r="Q538" s="79"/>
      <c r="R538" s="79"/>
    </row>
    <row r="539" spans="5:18" ht="12.75">
      <c r="E539" s="79"/>
      <c r="F539" s="79"/>
      <c r="I539" s="79"/>
      <c r="J539" s="79"/>
      <c r="L539" s="79"/>
      <c r="O539" s="79"/>
      <c r="P539" s="79"/>
      <c r="Q539" s="79"/>
      <c r="R539" s="79"/>
    </row>
    <row r="540" spans="5:18" ht="12.75">
      <c r="E540" s="79"/>
      <c r="F540" s="79"/>
      <c r="I540" s="79"/>
      <c r="J540" s="79"/>
      <c r="L540" s="79"/>
      <c r="O540" s="79"/>
      <c r="P540" s="79"/>
      <c r="Q540" s="79"/>
      <c r="R540" s="79"/>
    </row>
    <row r="541" spans="5:18" ht="12.75">
      <c r="E541" s="79"/>
      <c r="F541" s="79"/>
      <c r="I541" s="79"/>
      <c r="J541" s="79"/>
      <c r="L541" s="79"/>
      <c r="O541" s="79"/>
      <c r="P541" s="79"/>
      <c r="Q541" s="79"/>
      <c r="R541" s="79"/>
    </row>
    <row r="542" spans="5:18" ht="12.75">
      <c r="E542" s="79"/>
      <c r="F542" s="79"/>
      <c r="I542" s="79"/>
      <c r="J542" s="79"/>
      <c r="L542" s="79"/>
      <c r="O542" s="79"/>
      <c r="P542" s="79"/>
      <c r="Q542" s="79"/>
      <c r="R542" s="79"/>
    </row>
    <row r="543" spans="5:18" ht="12.75">
      <c r="E543" s="79"/>
      <c r="F543" s="79"/>
      <c r="I543" s="79"/>
      <c r="J543" s="79"/>
      <c r="L543" s="79"/>
      <c r="O543" s="79"/>
      <c r="P543" s="79"/>
      <c r="Q543" s="79"/>
      <c r="R543" s="79"/>
    </row>
    <row r="544" spans="5:18" ht="12.75">
      <c r="E544" s="79"/>
      <c r="F544" s="79"/>
      <c r="I544" s="79"/>
      <c r="J544" s="79"/>
      <c r="L544" s="79"/>
      <c r="O544" s="79"/>
      <c r="P544" s="79"/>
      <c r="Q544" s="79"/>
      <c r="R544" s="79"/>
    </row>
    <row r="545" spans="5:18" ht="12.75">
      <c r="E545" s="79"/>
      <c r="F545" s="79"/>
      <c r="I545" s="79"/>
      <c r="J545" s="79"/>
      <c r="L545" s="79"/>
      <c r="O545" s="79"/>
      <c r="P545" s="79"/>
      <c r="Q545" s="79"/>
      <c r="R545" s="79"/>
    </row>
    <row r="546" spans="5:18" ht="12.75">
      <c r="E546" s="79"/>
      <c r="F546" s="79"/>
      <c r="I546" s="79"/>
      <c r="J546" s="79"/>
      <c r="L546" s="79"/>
      <c r="O546" s="79"/>
      <c r="P546" s="79"/>
      <c r="Q546" s="79"/>
      <c r="R546" s="79"/>
    </row>
    <row r="547" spans="5:18" ht="12.75">
      <c r="E547" s="79"/>
      <c r="F547" s="79"/>
      <c r="I547" s="79"/>
      <c r="J547" s="79"/>
      <c r="L547" s="79"/>
      <c r="O547" s="79"/>
      <c r="P547" s="79"/>
      <c r="Q547" s="79"/>
      <c r="R547" s="79"/>
    </row>
    <row r="548" spans="5:18" ht="12.75">
      <c r="E548" s="79"/>
      <c r="F548" s="79"/>
      <c r="I548" s="79"/>
      <c r="J548" s="79"/>
      <c r="L548" s="79"/>
      <c r="O548" s="79"/>
      <c r="P548" s="79"/>
      <c r="Q548" s="79"/>
      <c r="R548" s="79"/>
    </row>
    <row r="549" spans="5:18" ht="12.75">
      <c r="E549" s="79"/>
      <c r="F549" s="79"/>
      <c r="I549" s="79"/>
      <c r="J549" s="79"/>
      <c r="L549" s="79"/>
      <c r="O549" s="79"/>
      <c r="P549" s="79"/>
      <c r="Q549" s="79"/>
      <c r="R549" s="79"/>
    </row>
    <row r="550" spans="5:18" ht="12.75">
      <c r="E550" s="79"/>
      <c r="F550" s="79"/>
      <c r="I550" s="79"/>
      <c r="J550" s="79"/>
      <c r="L550" s="79"/>
      <c r="O550" s="79"/>
      <c r="P550" s="79"/>
      <c r="Q550" s="79"/>
      <c r="R550" s="79"/>
    </row>
    <row r="551" spans="5:18" ht="12.75">
      <c r="E551" s="79"/>
      <c r="F551" s="79"/>
      <c r="I551" s="79"/>
      <c r="J551" s="79"/>
      <c r="L551" s="79"/>
      <c r="O551" s="79"/>
      <c r="P551" s="79"/>
      <c r="Q551" s="79"/>
      <c r="R551" s="79"/>
    </row>
    <row r="552" spans="5:18" ht="12.75">
      <c r="E552" s="79"/>
      <c r="F552" s="79"/>
      <c r="I552" s="79"/>
      <c r="J552" s="79"/>
      <c r="L552" s="79"/>
      <c r="O552" s="79"/>
      <c r="P552" s="79"/>
      <c r="Q552" s="79"/>
      <c r="R552" s="79"/>
    </row>
    <row r="553" spans="5:18" ht="12.75">
      <c r="E553" s="79"/>
      <c r="F553" s="79"/>
      <c r="I553" s="79"/>
      <c r="J553" s="79"/>
      <c r="L553" s="79"/>
      <c r="O553" s="79"/>
      <c r="P553" s="79"/>
      <c r="Q553" s="79"/>
      <c r="R553" s="79"/>
    </row>
    <row r="554" spans="5:18" ht="12.75">
      <c r="E554" s="79"/>
      <c r="F554" s="79"/>
      <c r="I554" s="79"/>
      <c r="J554" s="79"/>
      <c r="L554" s="79"/>
      <c r="O554" s="79"/>
      <c r="P554" s="79"/>
      <c r="Q554" s="79"/>
      <c r="R554" s="79"/>
    </row>
    <row r="555" spans="5:18" ht="12.75">
      <c r="E555" s="79"/>
      <c r="F555" s="79"/>
      <c r="I555" s="79"/>
      <c r="J555" s="79"/>
      <c r="L555" s="79"/>
      <c r="O555" s="79"/>
      <c r="P555" s="79"/>
      <c r="Q555" s="79"/>
      <c r="R555" s="79"/>
    </row>
    <row r="556" spans="5:18" ht="12.75">
      <c r="E556" s="79"/>
      <c r="F556" s="79"/>
      <c r="I556" s="79"/>
      <c r="J556" s="79"/>
      <c r="L556" s="79"/>
      <c r="O556" s="79"/>
      <c r="P556" s="79"/>
      <c r="Q556" s="79"/>
      <c r="R556" s="79"/>
    </row>
    <row r="557" spans="5:18" ht="12.75">
      <c r="E557" s="79"/>
      <c r="F557" s="79"/>
      <c r="I557" s="79"/>
      <c r="J557" s="79"/>
      <c r="L557" s="79"/>
      <c r="O557" s="79"/>
      <c r="P557" s="79"/>
      <c r="Q557" s="79"/>
      <c r="R557" s="79"/>
    </row>
    <row r="558" spans="5:18" ht="12.75">
      <c r="E558" s="79"/>
      <c r="F558" s="79"/>
      <c r="I558" s="79"/>
      <c r="J558" s="79"/>
      <c r="L558" s="79"/>
      <c r="O558" s="79"/>
      <c r="P558" s="79"/>
      <c r="Q558" s="79"/>
      <c r="R558" s="79"/>
    </row>
    <row r="559" spans="5:18" ht="12.75">
      <c r="E559" s="79"/>
      <c r="F559" s="79"/>
      <c r="I559" s="79"/>
      <c r="J559" s="79"/>
      <c r="L559" s="79"/>
      <c r="O559" s="79"/>
      <c r="P559" s="79"/>
      <c r="Q559" s="79"/>
      <c r="R559" s="79"/>
    </row>
    <row r="560" spans="5:18" ht="12.75">
      <c r="E560" s="79"/>
      <c r="F560" s="79"/>
      <c r="I560" s="79"/>
      <c r="J560" s="79"/>
      <c r="L560" s="79"/>
      <c r="O560" s="79"/>
      <c r="P560" s="79"/>
      <c r="Q560" s="79"/>
      <c r="R560" s="79"/>
    </row>
    <row r="561" spans="5:18" ht="12.75">
      <c r="E561" s="79"/>
      <c r="F561" s="79"/>
      <c r="I561" s="79"/>
      <c r="J561" s="79"/>
      <c r="L561" s="79"/>
      <c r="O561" s="79"/>
      <c r="P561" s="79"/>
      <c r="Q561" s="79"/>
      <c r="R561" s="79"/>
    </row>
    <row r="562" spans="5:18" ht="12.75">
      <c r="E562" s="79"/>
      <c r="F562" s="79"/>
      <c r="I562" s="79"/>
      <c r="J562" s="79"/>
      <c r="L562" s="79"/>
      <c r="O562" s="79"/>
      <c r="P562" s="79"/>
      <c r="Q562" s="79"/>
      <c r="R562" s="79"/>
    </row>
    <row r="563" spans="5:18" ht="12.75">
      <c r="E563" s="79"/>
      <c r="F563" s="79"/>
      <c r="I563" s="79"/>
      <c r="J563" s="79"/>
      <c r="L563" s="79"/>
      <c r="O563" s="79"/>
      <c r="P563" s="79"/>
      <c r="Q563" s="79"/>
      <c r="R563" s="79"/>
    </row>
    <row r="564" spans="5:18" ht="12.75">
      <c r="E564" s="79"/>
      <c r="F564" s="79"/>
      <c r="I564" s="79"/>
      <c r="J564" s="79"/>
      <c r="L564" s="79"/>
      <c r="O564" s="79"/>
      <c r="P564" s="79"/>
      <c r="Q564" s="79"/>
      <c r="R564" s="79"/>
    </row>
    <row r="565" spans="5:18" ht="12.75">
      <c r="E565" s="79"/>
      <c r="F565" s="79"/>
      <c r="I565" s="79"/>
      <c r="J565" s="79"/>
      <c r="L565" s="79"/>
      <c r="O565" s="79"/>
      <c r="P565" s="79"/>
      <c r="Q565" s="79"/>
      <c r="R565" s="79"/>
    </row>
    <row r="566" spans="5:18" ht="12.75">
      <c r="E566" s="79"/>
      <c r="F566" s="79"/>
      <c r="I566" s="79"/>
      <c r="J566" s="79"/>
      <c r="L566" s="79"/>
      <c r="O566" s="79"/>
      <c r="P566" s="79"/>
      <c r="Q566" s="79"/>
      <c r="R566" s="79"/>
    </row>
    <row r="567" spans="5:18" ht="12.75">
      <c r="E567" s="79"/>
      <c r="F567" s="79"/>
      <c r="I567" s="79"/>
      <c r="J567" s="79"/>
      <c r="L567" s="79"/>
      <c r="O567" s="79"/>
      <c r="P567" s="79"/>
      <c r="Q567" s="79"/>
      <c r="R567" s="79"/>
    </row>
    <row r="568" spans="5:18" ht="12.75">
      <c r="E568" s="79"/>
      <c r="F568" s="79"/>
      <c r="I568" s="79"/>
      <c r="J568" s="79"/>
      <c r="L568" s="79"/>
      <c r="O568" s="79"/>
      <c r="P568" s="79"/>
      <c r="Q568" s="79"/>
      <c r="R568" s="79"/>
    </row>
    <row r="569" spans="5:18" ht="12.75">
      <c r="E569" s="79"/>
      <c r="F569" s="79"/>
      <c r="I569" s="79"/>
      <c r="J569" s="79"/>
      <c r="L569" s="79"/>
      <c r="O569" s="79"/>
      <c r="P569" s="79"/>
      <c r="Q569" s="79"/>
      <c r="R569" s="79"/>
    </row>
    <row r="570" spans="5:18" ht="12.75">
      <c r="E570" s="79"/>
      <c r="F570" s="79"/>
      <c r="I570" s="79"/>
      <c r="J570" s="79"/>
      <c r="L570" s="79"/>
      <c r="O570" s="79"/>
      <c r="P570" s="79"/>
      <c r="Q570" s="79"/>
      <c r="R570" s="79"/>
    </row>
    <row r="571" spans="5:18" ht="12.75">
      <c r="E571" s="79"/>
      <c r="F571" s="79"/>
      <c r="I571" s="79"/>
      <c r="J571" s="79"/>
      <c r="L571" s="79"/>
      <c r="O571" s="79"/>
      <c r="P571" s="79"/>
      <c r="Q571" s="79"/>
      <c r="R571" s="79"/>
    </row>
    <row r="572" spans="5:18" ht="12.75">
      <c r="E572" s="79"/>
      <c r="F572" s="79"/>
      <c r="I572" s="79"/>
      <c r="J572" s="79"/>
      <c r="L572" s="79"/>
      <c r="O572" s="79"/>
      <c r="P572" s="79"/>
      <c r="Q572" s="79"/>
      <c r="R572" s="79"/>
    </row>
    <row r="573" spans="5:18" ht="12.75">
      <c r="E573" s="79"/>
      <c r="F573" s="79"/>
      <c r="I573" s="79"/>
      <c r="J573" s="79"/>
      <c r="L573" s="79"/>
      <c r="O573" s="79"/>
      <c r="P573" s="79"/>
      <c r="Q573" s="79"/>
      <c r="R573" s="79"/>
    </row>
    <row r="574" spans="5:18" ht="12.75">
      <c r="E574" s="79"/>
      <c r="F574" s="79"/>
      <c r="I574" s="79"/>
      <c r="J574" s="79"/>
      <c r="L574" s="79"/>
      <c r="O574" s="79"/>
      <c r="P574" s="79"/>
      <c r="Q574" s="79"/>
      <c r="R574" s="79"/>
    </row>
    <row r="575" spans="5:18" ht="12.75">
      <c r="E575" s="79"/>
      <c r="F575" s="79"/>
      <c r="I575" s="79"/>
      <c r="J575" s="79"/>
      <c r="L575" s="79"/>
      <c r="O575" s="79"/>
      <c r="P575" s="79"/>
      <c r="Q575" s="79"/>
      <c r="R575" s="79"/>
    </row>
    <row r="576" spans="5:18" ht="12.75">
      <c r="E576" s="79"/>
      <c r="F576" s="79"/>
      <c r="I576" s="79"/>
      <c r="J576" s="79"/>
      <c r="L576" s="79"/>
      <c r="O576" s="79"/>
      <c r="P576" s="79"/>
      <c r="Q576" s="79"/>
      <c r="R576" s="79"/>
    </row>
    <row r="577" spans="5:18" ht="12.75">
      <c r="E577" s="79"/>
      <c r="F577" s="79"/>
      <c r="I577" s="79"/>
      <c r="J577" s="79"/>
      <c r="L577" s="79"/>
      <c r="O577" s="79"/>
      <c r="P577" s="79"/>
      <c r="Q577" s="79"/>
      <c r="R577" s="79"/>
    </row>
    <row r="578" spans="5:18" ht="12.75">
      <c r="E578" s="79"/>
      <c r="F578" s="79"/>
      <c r="I578" s="79"/>
      <c r="J578" s="79"/>
      <c r="L578" s="79"/>
      <c r="O578" s="79"/>
      <c r="P578" s="79"/>
      <c r="Q578" s="79"/>
      <c r="R578" s="79"/>
    </row>
    <row r="579" spans="5:18" ht="12.75">
      <c r="E579" s="79"/>
      <c r="F579" s="79"/>
      <c r="I579" s="79"/>
      <c r="J579" s="79"/>
      <c r="L579" s="79"/>
      <c r="O579" s="79"/>
      <c r="P579" s="79"/>
      <c r="Q579" s="79"/>
      <c r="R579" s="79"/>
    </row>
    <row r="580" spans="5:18" ht="12.75">
      <c r="E580" s="79"/>
      <c r="F580" s="79"/>
      <c r="I580" s="79"/>
      <c r="J580" s="79"/>
      <c r="L580" s="79"/>
      <c r="O580" s="79"/>
      <c r="P580" s="79"/>
      <c r="Q580" s="79"/>
      <c r="R580" s="79"/>
    </row>
    <row r="581" spans="5:18" ht="12.75">
      <c r="E581" s="79"/>
      <c r="F581" s="79"/>
      <c r="I581" s="79"/>
      <c r="J581" s="79"/>
      <c r="L581" s="79"/>
      <c r="O581" s="79"/>
      <c r="P581" s="79"/>
      <c r="Q581" s="79"/>
      <c r="R581" s="79"/>
    </row>
    <row r="582" spans="5:18" ht="12.75">
      <c r="E582" s="79"/>
      <c r="F582" s="79"/>
      <c r="I582" s="79"/>
      <c r="J582" s="79"/>
      <c r="L582" s="79"/>
      <c r="O582" s="79"/>
      <c r="P582" s="79"/>
      <c r="Q582" s="79"/>
      <c r="R582" s="79"/>
    </row>
    <row r="583" spans="5:18" ht="12.75">
      <c r="E583" s="79"/>
      <c r="F583" s="79"/>
      <c r="I583" s="79"/>
      <c r="J583" s="79"/>
      <c r="L583" s="79"/>
      <c r="O583" s="79"/>
      <c r="P583" s="79"/>
      <c r="Q583" s="79"/>
      <c r="R583" s="79"/>
    </row>
    <row r="584" spans="5:18" ht="12.75">
      <c r="E584" s="79"/>
      <c r="F584" s="79"/>
      <c r="I584" s="79"/>
      <c r="J584" s="79"/>
      <c r="L584" s="79"/>
      <c r="O584" s="79"/>
      <c r="P584" s="79"/>
      <c r="Q584" s="79"/>
      <c r="R584" s="79"/>
    </row>
    <row r="585" spans="5:18" ht="12.75">
      <c r="E585" s="79"/>
      <c r="F585" s="79"/>
      <c r="I585" s="79"/>
      <c r="J585" s="79"/>
      <c r="L585" s="79"/>
      <c r="O585" s="79"/>
      <c r="P585" s="79"/>
      <c r="Q585" s="79"/>
      <c r="R585" s="79"/>
    </row>
    <row r="586" spans="5:18" ht="12.75">
      <c r="E586" s="79"/>
      <c r="F586" s="79"/>
      <c r="I586" s="79"/>
      <c r="J586" s="79"/>
      <c r="L586" s="79"/>
      <c r="O586" s="79"/>
      <c r="P586" s="79"/>
      <c r="Q586" s="79"/>
      <c r="R586" s="79"/>
    </row>
    <row r="587" spans="5:18" ht="12.75">
      <c r="E587" s="79"/>
      <c r="F587" s="79"/>
      <c r="I587" s="79"/>
      <c r="J587" s="79"/>
      <c r="L587" s="79"/>
      <c r="O587" s="79"/>
      <c r="P587" s="79"/>
      <c r="Q587" s="79"/>
      <c r="R587" s="79"/>
    </row>
    <row r="588" spans="5:18" ht="12.75">
      <c r="E588" s="79"/>
      <c r="F588" s="79"/>
      <c r="I588" s="79"/>
      <c r="J588" s="79"/>
      <c r="L588" s="79"/>
      <c r="O588" s="79"/>
      <c r="P588" s="79"/>
      <c r="Q588" s="79"/>
      <c r="R588" s="79"/>
    </row>
    <row r="589" spans="5:18" ht="12.75">
      <c r="E589" s="79"/>
      <c r="F589" s="79"/>
      <c r="I589" s="79"/>
      <c r="J589" s="79"/>
      <c r="L589" s="79"/>
      <c r="O589" s="79"/>
      <c r="P589" s="79"/>
      <c r="Q589" s="79"/>
      <c r="R589" s="79"/>
    </row>
    <row r="590" spans="5:18" ht="12.75">
      <c r="E590" s="79"/>
      <c r="F590" s="79"/>
      <c r="I590" s="79"/>
      <c r="J590" s="79"/>
      <c r="L590" s="79"/>
      <c r="O590" s="79"/>
      <c r="P590" s="79"/>
      <c r="Q590" s="79"/>
      <c r="R590" s="79"/>
    </row>
    <row r="591" spans="5:18" ht="12.75">
      <c r="E591" s="79"/>
      <c r="F591" s="79"/>
      <c r="I591" s="79"/>
      <c r="J591" s="79"/>
      <c r="L591" s="79"/>
      <c r="O591" s="79"/>
      <c r="P591" s="79"/>
      <c r="Q591" s="79"/>
      <c r="R591" s="79"/>
    </row>
    <row r="592" spans="5:18" ht="12.75">
      <c r="E592" s="79"/>
      <c r="F592" s="79"/>
      <c r="I592" s="79"/>
      <c r="J592" s="79"/>
      <c r="L592" s="79"/>
      <c r="O592" s="79"/>
      <c r="P592" s="79"/>
      <c r="Q592" s="79"/>
      <c r="R592" s="79"/>
    </row>
    <row r="593" spans="5:18" ht="12.75">
      <c r="E593" s="79"/>
      <c r="F593" s="79"/>
      <c r="I593" s="79"/>
      <c r="J593" s="79"/>
      <c r="L593" s="79"/>
      <c r="O593" s="79"/>
      <c r="P593" s="79"/>
      <c r="Q593" s="79"/>
      <c r="R593" s="79"/>
    </row>
    <row r="594" spans="5:18" ht="12.75">
      <c r="E594" s="79"/>
      <c r="F594" s="79"/>
      <c r="I594" s="79"/>
      <c r="J594" s="79"/>
      <c r="L594" s="79"/>
      <c r="O594" s="79"/>
      <c r="P594" s="79"/>
      <c r="Q594" s="79"/>
      <c r="R594" s="79"/>
    </row>
    <row r="595" spans="5:18" ht="12.75">
      <c r="E595" s="79"/>
      <c r="F595" s="79"/>
      <c r="I595" s="79"/>
      <c r="J595" s="79"/>
      <c r="L595" s="79"/>
      <c r="O595" s="79"/>
      <c r="P595" s="79"/>
      <c r="Q595" s="79"/>
      <c r="R595" s="79"/>
    </row>
    <row r="596" spans="5:18" ht="12.75">
      <c r="E596" s="79"/>
      <c r="F596" s="79"/>
      <c r="I596" s="79"/>
      <c r="J596" s="79"/>
      <c r="L596" s="79"/>
      <c r="O596" s="79"/>
      <c r="P596" s="79"/>
      <c r="Q596" s="79"/>
      <c r="R596" s="79"/>
    </row>
    <row r="597" spans="5:18" ht="12.75">
      <c r="E597" s="79"/>
      <c r="F597" s="79"/>
      <c r="I597" s="79"/>
      <c r="J597" s="79"/>
      <c r="L597" s="79"/>
      <c r="O597" s="79"/>
      <c r="P597" s="79"/>
      <c r="Q597" s="79"/>
      <c r="R597" s="79"/>
    </row>
    <row r="598" spans="5:18" ht="12.75">
      <c r="E598" s="79"/>
      <c r="F598" s="79"/>
      <c r="I598" s="79"/>
      <c r="J598" s="79"/>
      <c r="L598" s="79"/>
      <c r="O598" s="79"/>
      <c r="P598" s="79"/>
      <c r="Q598" s="79"/>
      <c r="R598" s="79"/>
    </row>
    <row r="599" spans="5:18" ht="12.75">
      <c r="E599" s="79"/>
      <c r="F599" s="79"/>
      <c r="I599" s="79"/>
      <c r="J599" s="79"/>
      <c r="L599" s="79"/>
      <c r="O599" s="79"/>
      <c r="P599" s="79"/>
      <c r="Q599" s="79"/>
      <c r="R599" s="79"/>
    </row>
    <row r="600" spans="5:18" ht="12.75">
      <c r="E600" s="79"/>
      <c r="F600" s="79"/>
      <c r="I600" s="79"/>
      <c r="J600" s="79"/>
      <c r="L600" s="79"/>
      <c r="O600" s="79"/>
      <c r="P600" s="79"/>
      <c r="Q600" s="79"/>
      <c r="R600" s="79"/>
    </row>
    <row r="601" spans="5:18" ht="12.75">
      <c r="E601" s="79"/>
      <c r="F601" s="79"/>
      <c r="I601" s="79"/>
      <c r="J601" s="79"/>
      <c r="L601" s="79"/>
      <c r="O601" s="79"/>
      <c r="P601" s="79"/>
      <c r="Q601" s="79"/>
      <c r="R601" s="79"/>
    </row>
    <row r="602" spans="5:18" ht="12.75">
      <c r="E602" s="79"/>
      <c r="F602" s="79"/>
      <c r="I602" s="79"/>
      <c r="J602" s="79"/>
      <c r="L602" s="79"/>
      <c r="O602" s="79"/>
      <c r="P602" s="79"/>
      <c r="Q602" s="79"/>
      <c r="R602" s="79"/>
    </row>
    <row r="603" spans="5:18" ht="12.75">
      <c r="E603" s="79"/>
      <c r="F603" s="79"/>
      <c r="I603" s="79"/>
      <c r="J603" s="79"/>
      <c r="L603" s="79"/>
      <c r="O603" s="79"/>
      <c r="P603" s="79"/>
      <c r="Q603" s="79"/>
      <c r="R603" s="79"/>
    </row>
    <row r="604" spans="5:18" ht="12.75">
      <c r="E604" s="79"/>
      <c r="F604" s="79"/>
      <c r="I604" s="79"/>
      <c r="J604" s="79"/>
      <c r="L604" s="79"/>
      <c r="O604" s="79"/>
      <c r="P604" s="79"/>
      <c r="Q604" s="79"/>
      <c r="R604" s="79"/>
    </row>
    <row r="605" spans="5:18" ht="12.75">
      <c r="E605" s="79"/>
      <c r="F605" s="79"/>
      <c r="I605" s="79"/>
      <c r="J605" s="79"/>
      <c r="L605" s="79"/>
      <c r="O605" s="79"/>
      <c r="P605" s="79"/>
      <c r="Q605" s="79"/>
      <c r="R605" s="79"/>
    </row>
    <row r="606" spans="5:18" ht="12.75">
      <c r="E606" s="79"/>
      <c r="F606" s="79"/>
      <c r="I606" s="79"/>
      <c r="J606" s="79"/>
      <c r="L606" s="79"/>
      <c r="O606" s="79"/>
      <c r="P606" s="79"/>
      <c r="Q606" s="79"/>
      <c r="R606" s="79"/>
    </row>
    <row r="607" spans="5:18" ht="12.75">
      <c r="E607" s="79"/>
      <c r="F607" s="79"/>
      <c r="I607" s="79"/>
      <c r="J607" s="79"/>
      <c r="L607" s="79"/>
      <c r="O607" s="79"/>
      <c r="P607" s="79"/>
      <c r="Q607" s="79"/>
      <c r="R607" s="79"/>
    </row>
    <row r="608" spans="5:18" ht="12.75">
      <c r="E608" s="79"/>
      <c r="F608" s="79"/>
      <c r="I608" s="79"/>
      <c r="J608" s="79"/>
      <c r="L608" s="79"/>
      <c r="O608" s="79"/>
      <c r="P608" s="79"/>
      <c r="Q608" s="79"/>
      <c r="R608" s="79"/>
    </row>
    <row r="609" spans="5:18" ht="12.75">
      <c r="E609" s="79"/>
      <c r="F609" s="79"/>
      <c r="I609" s="79"/>
      <c r="J609" s="79"/>
      <c r="L609" s="79"/>
      <c r="O609" s="79"/>
      <c r="P609" s="79"/>
      <c r="Q609" s="79"/>
      <c r="R609" s="79"/>
    </row>
    <row r="610" spans="5:18" ht="12.75">
      <c r="E610" s="79"/>
      <c r="F610" s="79"/>
      <c r="I610" s="79"/>
      <c r="J610" s="79"/>
      <c r="L610" s="79"/>
      <c r="O610" s="79"/>
      <c r="P610" s="79"/>
      <c r="Q610" s="79"/>
      <c r="R610" s="79"/>
    </row>
    <row r="611" spans="5:18" ht="12.75">
      <c r="E611" s="79"/>
      <c r="F611" s="79"/>
      <c r="I611" s="79"/>
      <c r="J611" s="79"/>
      <c r="L611" s="79"/>
      <c r="O611" s="79"/>
      <c r="P611" s="79"/>
      <c r="Q611" s="79"/>
      <c r="R611" s="79"/>
    </row>
    <row r="612" spans="5:18" ht="12.75">
      <c r="E612" s="79"/>
      <c r="F612" s="79"/>
      <c r="I612" s="79"/>
      <c r="J612" s="79"/>
      <c r="L612" s="79"/>
      <c r="O612" s="79"/>
      <c r="P612" s="79"/>
      <c r="Q612" s="79"/>
      <c r="R612" s="79"/>
    </row>
    <row r="613" spans="5:18" ht="12.75">
      <c r="E613" s="79"/>
      <c r="F613" s="79"/>
      <c r="I613" s="79"/>
      <c r="J613" s="79"/>
      <c r="L613" s="79"/>
      <c r="O613" s="79"/>
      <c r="P613" s="79"/>
      <c r="Q613" s="79"/>
      <c r="R613" s="79"/>
    </row>
    <row r="614" spans="5:18" ht="12.75">
      <c r="E614" s="79"/>
      <c r="F614" s="79"/>
      <c r="I614" s="79"/>
      <c r="J614" s="79"/>
      <c r="L614" s="79"/>
      <c r="O614" s="79"/>
      <c r="P614" s="79"/>
      <c r="Q614" s="79"/>
      <c r="R614" s="79"/>
    </row>
    <row r="615" spans="5:18" ht="12.75">
      <c r="E615" s="79"/>
      <c r="F615" s="79"/>
      <c r="I615" s="79"/>
      <c r="J615" s="79"/>
      <c r="L615" s="79"/>
      <c r="O615" s="79"/>
      <c r="P615" s="79"/>
      <c r="Q615" s="79"/>
      <c r="R615" s="79"/>
    </row>
    <row r="616" spans="5:18" ht="12.75">
      <c r="E616" s="79"/>
      <c r="F616" s="79"/>
      <c r="I616" s="79"/>
      <c r="J616" s="79"/>
      <c r="L616" s="79"/>
      <c r="O616" s="79"/>
      <c r="P616" s="79"/>
      <c r="Q616" s="79"/>
      <c r="R616" s="79"/>
    </row>
    <row r="617" spans="5:18" ht="12.75">
      <c r="E617" s="79"/>
      <c r="F617" s="79"/>
      <c r="I617" s="79"/>
      <c r="J617" s="79"/>
      <c r="L617" s="79"/>
      <c r="O617" s="79"/>
      <c r="P617" s="79"/>
      <c r="Q617" s="79"/>
      <c r="R617" s="79"/>
    </row>
    <row r="618" spans="5:18" ht="12.75">
      <c r="E618" s="79"/>
      <c r="F618" s="79"/>
      <c r="I618" s="79"/>
      <c r="J618" s="79"/>
      <c r="L618" s="79"/>
      <c r="O618" s="79"/>
      <c r="P618" s="79"/>
      <c r="Q618" s="79"/>
      <c r="R618" s="79"/>
    </row>
    <row r="619" spans="5:18" ht="12.75">
      <c r="E619" s="79"/>
      <c r="F619" s="79"/>
      <c r="I619" s="79"/>
      <c r="J619" s="79"/>
      <c r="L619" s="79"/>
      <c r="O619" s="79"/>
      <c r="P619" s="79"/>
      <c r="Q619" s="79"/>
      <c r="R619" s="79"/>
    </row>
    <row r="620" spans="5:18" ht="12.75">
      <c r="E620" s="79"/>
      <c r="F620" s="79"/>
      <c r="I620" s="79"/>
      <c r="J620" s="79"/>
      <c r="L620" s="79"/>
      <c r="O620" s="79"/>
      <c r="P620" s="79"/>
      <c r="Q620" s="79"/>
      <c r="R620" s="79"/>
    </row>
    <row r="621" spans="5:18" ht="12.75">
      <c r="E621" s="79"/>
      <c r="F621" s="79"/>
      <c r="I621" s="79"/>
      <c r="J621" s="79"/>
      <c r="L621" s="79"/>
      <c r="O621" s="79"/>
      <c r="P621" s="79"/>
      <c r="Q621" s="79"/>
      <c r="R621" s="79"/>
    </row>
    <row r="622" spans="5:18" ht="12.75">
      <c r="E622" s="79"/>
      <c r="F622" s="79"/>
      <c r="I622" s="79"/>
      <c r="J622" s="79"/>
      <c r="L622" s="79"/>
      <c r="O622" s="79"/>
      <c r="P622" s="79"/>
      <c r="Q622" s="79"/>
      <c r="R622" s="79"/>
    </row>
    <row r="623" spans="5:18" ht="12.75">
      <c r="E623" s="79"/>
      <c r="F623" s="79"/>
      <c r="I623" s="79"/>
      <c r="J623" s="79"/>
      <c r="L623" s="79"/>
      <c r="O623" s="79"/>
      <c r="P623" s="79"/>
      <c r="Q623" s="79"/>
      <c r="R623" s="79"/>
    </row>
    <row r="624" spans="5:18" ht="12.75">
      <c r="E624" s="79"/>
      <c r="F624" s="79"/>
      <c r="I624" s="79"/>
      <c r="J624" s="79"/>
      <c r="L624" s="79"/>
      <c r="O624" s="79"/>
      <c r="P624" s="79"/>
      <c r="Q624" s="79"/>
      <c r="R624" s="79"/>
    </row>
    <row r="625" spans="5:18" ht="12.75">
      <c r="E625" s="79"/>
      <c r="F625" s="79"/>
      <c r="I625" s="79"/>
      <c r="J625" s="79"/>
      <c r="L625" s="79"/>
      <c r="O625" s="79"/>
      <c r="P625" s="79"/>
      <c r="Q625" s="79"/>
      <c r="R625" s="79"/>
    </row>
    <row r="626" spans="5:18" ht="12.75">
      <c r="E626" s="79"/>
      <c r="F626" s="79"/>
      <c r="I626" s="79"/>
      <c r="J626" s="79"/>
      <c r="L626" s="79"/>
      <c r="O626" s="79"/>
      <c r="P626" s="79"/>
      <c r="Q626" s="79"/>
      <c r="R626" s="79"/>
    </row>
    <row r="627" spans="5:18" ht="12.75">
      <c r="E627" s="79"/>
      <c r="F627" s="79"/>
      <c r="I627" s="79"/>
      <c r="J627" s="79"/>
      <c r="L627" s="79"/>
      <c r="O627" s="79"/>
      <c r="P627" s="79"/>
      <c r="Q627" s="79"/>
      <c r="R627" s="79"/>
    </row>
    <row r="628" spans="5:18" ht="12.75">
      <c r="E628" s="79"/>
      <c r="F628" s="79"/>
      <c r="I628" s="79"/>
      <c r="J628" s="79"/>
      <c r="L628" s="79"/>
      <c r="O628" s="79"/>
      <c r="P628" s="79"/>
      <c r="Q628" s="79"/>
      <c r="R628" s="79"/>
    </row>
    <row r="629" spans="5:18" ht="12.75">
      <c r="E629" s="79"/>
      <c r="F629" s="79"/>
      <c r="I629" s="79"/>
      <c r="J629" s="79"/>
      <c r="L629" s="79"/>
      <c r="O629" s="79"/>
      <c r="P629" s="79"/>
      <c r="Q629" s="79"/>
      <c r="R629" s="79"/>
    </row>
    <row r="630" spans="5:18" ht="12.75">
      <c r="E630" s="79"/>
      <c r="F630" s="79"/>
      <c r="I630" s="79"/>
      <c r="J630" s="79"/>
      <c r="L630" s="79"/>
      <c r="O630" s="79"/>
      <c r="P630" s="79"/>
      <c r="Q630" s="79"/>
      <c r="R630" s="79"/>
    </row>
    <row r="631" spans="5:18" ht="12.75">
      <c r="E631" s="79"/>
      <c r="F631" s="79"/>
      <c r="I631" s="79"/>
      <c r="J631" s="79"/>
      <c r="L631" s="79"/>
      <c r="O631" s="79"/>
      <c r="P631" s="79"/>
      <c r="Q631" s="79"/>
      <c r="R631" s="79"/>
    </row>
    <row r="632" spans="5:18" ht="12.75">
      <c r="E632" s="79"/>
      <c r="F632" s="79"/>
      <c r="I632" s="79"/>
      <c r="J632" s="79"/>
      <c r="L632" s="79"/>
      <c r="O632" s="79"/>
      <c r="P632" s="79"/>
      <c r="Q632" s="79"/>
      <c r="R632" s="79"/>
    </row>
    <row r="633" spans="5:18" ht="12.75">
      <c r="E633" s="79"/>
      <c r="F633" s="79"/>
      <c r="I633" s="79"/>
      <c r="J633" s="79"/>
      <c r="L633" s="79"/>
      <c r="O633" s="79"/>
      <c r="P633" s="79"/>
      <c r="Q633" s="79"/>
      <c r="R633" s="79"/>
    </row>
    <row r="634" spans="5:18" ht="12.75">
      <c r="E634" s="79"/>
      <c r="F634" s="79"/>
      <c r="I634" s="79"/>
      <c r="J634" s="79"/>
      <c r="L634" s="79"/>
      <c r="O634" s="79"/>
      <c r="P634" s="79"/>
      <c r="Q634" s="79"/>
      <c r="R634" s="79"/>
    </row>
    <row r="635" spans="5:18" ht="12.75">
      <c r="E635" s="79"/>
      <c r="F635" s="79"/>
      <c r="I635" s="79"/>
      <c r="J635" s="79"/>
      <c r="L635" s="79"/>
      <c r="O635" s="79"/>
      <c r="P635" s="79"/>
      <c r="Q635" s="79"/>
      <c r="R635" s="79"/>
    </row>
    <row r="636" spans="5:18" ht="12.75">
      <c r="E636" s="79"/>
      <c r="F636" s="79"/>
      <c r="I636" s="79"/>
      <c r="J636" s="79"/>
      <c r="L636" s="79"/>
      <c r="O636" s="79"/>
      <c r="P636" s="79"/>
      <c r="Q636" s="79"/>
      <c r="R636" s="79"/>
    </row>
    <row r="637" spans="5:18" ht="12.75">
      <c r="E637" s="79"/>
      <c r="F637" s="79"/>
      <c r="I637" s="79"/>
      <c r="J637" s="79"/>
      <c r="L637" s="79"/>
      <c r="O637" s="79"/>
      <c r="P637" s="79"/>
      <c r="Q637" s="79"/>
      <c r="R637" s="79"/>
    </row>
    <row r="638" spans="5:18" ht="12.75">
      <c r="E638" s="79"/>
      <c r="F638" s="79"/>
      <c r="I638" s="79"/>
      <c r="J638" s="79"/>
      <c r="L638" s="79"/>
      <c r="O638" s="79"/>
      <c r="P638" s="79"/>
      <c r="Q638" s="79"/>
      <c r="R638" s="79"/>
    </row>
    <row r="639" spans="5:18" ht="12.75">
      <c r="E639" s="79"/>
      <c r="F639" s="79"/>
      <c r="I639" s="79"/>
      <c r="J639" s="79"/>
      <c r="L639" s="79"/>
      <c r="O639" s="79"/>
      <c r="P639" s="79"/>
      <c r="Q639" s="79"/>
      <c r="R639" s="79"/>
    </row>
    <row r="640" spans="5:18" ht="12.75">
      <c r="E640" s="79"/>
      <c r="F640" s="79"/>
      <c r="I640" s="79"/>
      <c r="J640" s="79"/>
      <c r="L640" s="79"/>
      <c r="O640" s="79"/>
      <c r="P640" s="79"/>
      <c r="Q640" s="79"/>
      <c r="R640" s="79"/>
    </row>
    <row r="641" spans="5:18" ht="12.75">
      <c r="E641" s="79"/>
      <c r="F641" s="79"/>
      <c r="I641" s="79"/>
      <c r="J641" s="79"/>
      <c r="L641" s="79"/>
      <c r="O641" s="79"/>
      <c r="P641" s="79"/>
      <c r="Q641" s="79"/>
      <c r="R641" s="79"/>
    </row>
    <row r="642" spans="5:18" ht="12.75">
      <c r="E642" s="79"/>
      <c r="F642" s="79"/>
      <c r="I642" s="79"/>
      <c r="J642" s="79"/>
      <c r="L642" s="79"/>
      <c r="O642" s="79"/>
      <c r="P642" s="79"/>
      <c r="Q642" s="79"/>
      <c r="R642" s="79"/>
    </row>
    <row r="643" spans="5:18" ht="12.75">
      <c r="E643" s="79"/>
      <c r="F643" s="79"/>
      <c r="I643" s="79"/>
      <c r="J643" s="79"/>
      <c r="L643" s="79"/>
      <c r="O643" s="79"/>
      <c r="P643" s="79"/>
      <c r="Q643" s="79"/>
      <c r="R643" s="79"/>
    </row>
    <row r="644" spans="5:18" ht="12.75">
      <c r="E644" s="79"/>
      <c r="F644" s="79"/>
      <c r="I644" s="79"/>
      <c r="J644" s="79"/>
      <c r="L644" s="79"/>
      <c r="O644" s="79"/>
      <c r="P644" s="79"/>
      <c r="Q644" s="79"/>
      <c r="R644" s="79"/>
    </row>
    <row r="645" spans="5:18" ht="12.75">
      <c r="E645" s="79"/>
      <c r="F645" s="79"/>
      <c r="I645" s="79"/>
      <c r="J645" s="79"/>
      <c r="L645" s="79"/>
      <c r="O645" s="79"/>
      <c r="P645" s="79"/>
      <c r="Q645" s="79"/>
      <c r="R645" s="79"/>
    </row>
    <row r="646" spans="5:18" ht="12.75">
      <c r="E646" s="79"/>
      <c r="F646" s="79"/>
      <c r="I646" s="79"/>
      <c r="J646" s="79"/>
      <c r="L646" s="79"/>
      <c r="O646" s="79"/>
      <c r="P646" s="79"/>
      <c r="Q646" s="79"/>
      <c r="R646" s="79"/>
    </row>
    <row r="647" spans="5:18" ht="12.75">
      <c r="E647" s="79"/>
      <c r="F647" s="79"/>
      <c r="I647" s="79"/>
      <c r="J647" s="79"/>
      <c r="L647" s="79"/>
      <c r="O647" s="79"/>
      <c r="P647" s="79"/>
      <c r="Q647" s="79"/>
      <c r="R647" s="79"/>
    </row>
    <row r="648" spans="5:18" ht="12.75">
      <c r="E648" s="79"/>
      <c r="F648" s="79"/>
      <c r="I648" s="79"/>
      <c r="J648" s="79"/>
      <c r="L648" s="79"/>
      <c r="O648" s="79"/>
      <c r="P648" s="79"/>
      <c r="Q648" s="79"/>
      <c r="R648" s="79"/>
    </row>
    <row r="649" spans="5:18" ht="12.75">
      <c r="E649" s="79"/>
      <c r="F649" s="79"/>
      <c r="I649" s="79"/>
      <c r="J649" s="79"/>
      <c r="L649" s="79"/>
      <c r="O649" s="79"/>
      <c r="P649" s="79"/>
      <c r="Q649" s="79"/>
      <c r="R649" s="79"/>
    </row>
    <row r="650" spans="5:18" ht="12.75">
      <c r="E650" s="79"/>
      <c r="F650" s="79"/>
      <c r="I650" s="79"/>
      <c r="J650" s="79"/>
      <c r="L650" s="79"/>
      <c r="O650" s="79"/>
      <c r="P650" s="79"/>
      <c r="Q650" s="79"/>
      <c r="R650" s="79"/>
    </row>
    <row r="651" spans="5:18" ht="12.75">
      <c r="E651" s="79"/>
      <c r="F651" s="79"/>
      <c r="I651" s="79"/>
      <c r="J651" s="79"/>
      <c r="L651" s="79"/>
      <c r="O651" s="79"/>
      <c r="P651" s="79"/>
      <c r="Q651" s="79"/>
      <c r="R651" s="79"/>
    </row>
    <row r="652" spans="5:18" ht="12.75">
      <c r="E652" s="79"/>
      <c r="F652" s="79"/>
      <c r="I652" s="79"/>
      <c r="J652" s="79"/>
      <c r="L652" s="79"/>
      <c r="O652" s="79"/>
      <c r="P652" s="79"/>
      <c r="Q652" s="79"/>
      <c r="R652" s="79"/>
    </row>
    <row r="653" spans="5:18" ht="12.75">
      <c r="E653" s="79"/>
      <c r="F653" s="79"/>
      <c r="I653" s="79"/>
      <c r="J653" s="79"/>
      <c r="L653" s="79"/>
      <c r="O653" s="79"/>
      <c r="P653" s="79"/>
      <c r="Q653" s="79"/>
      <c r="R653" s="79"/>
    </row>
    <row r="654" spans="5:18" ht="12.75">
      <c r="E654" s="79"/>
      <c r="F654" s="79"/>
      <c r="I654" s="79"/>
      <c r="J654" s="79"/>
      <c r="L654" s="79"/>
      <c r="O654" s="79"/>
      <c r="P654" s="79"/>
      <c r="Q654" s="79"/>
      <c r="R654" s="79"/>
    </row>
    <row r="655" spans="5:18" ht="12.75">
      <c r="E655" s="79"/>
      <c r="F655" s="79"/>
      <c r="I655" s="79"/>
      <c r="J655" s="79"/>
      <c r="L655" s="79"/>
      <c r="O655" s="79"/>
      <c r="P655" s="79"/>
      <c r="Q655" s="79"/>
      <c r="R655" s="79"/>
    </row>
    <row r="656" spans="5:18" ht="12.75">
      <c r="E656" s="79"/>
      <c r="F656" s="79"/>
      <c r="I656" s="79"/>
      <c r="J656" s="79"/>
      <c r="L656" s="79"/>
      <c r="O656" s="79"/>
      <c r="P656" s="79"/>
      <c r="Q656" s="79"/>
      <c r="R656" s="79"/>
    </row>
    <row r="657" spans="5:18" ht="12.75">
      <c r="E657" s="79"/>
      <c r="F657" s="79"/>
      <c r="I657" s="79"/>
      <c r="J657" s="79"/>
      <c r="L657" s="79"/>
      <c r="O657" s="79"/>
      <c r="P657" s="79"/>
      <c r="Q657" s="79"/>
      <c r="R657" s="79"/>
    </row>
    <row r="658" spans="5:18" ht="12.75">
      <c r="E658" s="79"/>
      <c r="F658" s="79"/>
      <c r="I658" s="79"/>
      <c r="J658" s="79"/>
      <c r="L658" s="79"/>
      <c r="O658" s="79"/>
      <c r="P658" s="79"/>
      <c r="Q658" s="79"/>
      <c r="R658" s="79"/>
    </row>
    <row r="659" spans="5:18" ht="12.75">
      <c r="E659" s="79"/>
      <c r="F659" s="79"/>
      <c r="I659" s="79"/>
      <c r="J659" s="79"/>
      <c r="L659" s="79"/>
      <c r="O659" s="79"/>
      <c r="P659" s="79"/>
      <c r="Q659" s="79"/>
      <c r="R659" s="79"/>
    </row>
    <row r="660" spans="5:18" ht="12.75">
      <c r="E660" s="79"/>
      <c r="F660" s="79"/>
      <c r="I660" s="79"/>
      <c r="J660" s="79"/>
      <c r="L660" s="79"/>
      <c r="O660" s="79"/>
      <c r="P660" s="79"/>
      <c r="Q660" s="79"/>
      <c r="R660" s="79"/>
    </row>
    <row r="661" spans="5:18" ht="12.75">
      <c r="E661" s="79"/>
      <c r="F661" s="79"/>
      <c r="I661" s="79"/>
      <c r="J661" s="79"/>
      <c r="L661" s="79"/>
      <c r="O661" s="79"/>
      <c r="P661" s="79"/>
      <c r="Q661" s="79"/>
      <c r="R661" s="79"/>
    </row>
    <row r="662" spans="5:18" ht="12.75">
      <c r="E662" s="79"/>
      <c r="F662" s="79"/>
      <c r="I662" s="79"/>
      <c r="J662" s="79"/>
      <c r="L662" s="79"/>
      <c r="O662" s="79"/>
      <c r="P662" s="79"/>
      <c r="Q662" s="79"/>
      <c r="R662" s="79"/>
    </row>
    <row r="663" spans="5:18" ht="12.75">
      <c r="E663" s="79"/>
      <c r="F663" s="79"/>
      <c r="I663" s="79"/>
      <c r="J663" s="79"/>
      <c r="L663" s="79"/>
      <c r="O663" s="79"/>
      <c r="P663" s="79"/>
      <c r="Q663" s="79"/>
      <c r="R663" s="79"/>
    </row>
    <row r="664" spans="5:18" ht="12.75">
      <c r="E664" s="79"/>
      <c r="F664" s="79"/>
      <c r="I664" s="79"/>
      <c r="J664" s="79"/>
      <c r="L664" s="79"/>
      <c r="O664" s="79"/>
      <c r="P664" s="79"/>
      <c r="Q664" s="79"/>
      <c r="R664" s="79"/>
    </row>
    <row r="665" spans="5:18" ht="12.75">
      <c r="E665" s="79"/>
      <c r="F665" s="79"/>
      <c r="I665" s="79"/>
      <c r="J665" s="79"/>
      <c r="L665" s="79"/>
      <c r="O665" s="79"/>
      <c r="P665" s="79"/>
      <c r="Q665" s="79"/>
      <c r="R665" s="79"/>
    </row>
    <row r="666" spans="5:18" ht="12.75">
      <c r="E666" s="79"/>
      <c r="F666" s="79"/>
      <c r="I666" s="79"/>
      <c r="J666" s="79"/>
      <c r="L666" s="79"/>
      <c r="O666" s="79"/>
      <c r="P666" s="79"/>
      <c r="Q666" s="79"/>
      <c r="R666" s="79"/>
    </row>
    <row r="667" spans="5:18" ht="12.75">
      <c r="E667" s="79"/>
      <c r="F667" s="79"/>
      <c r="I667" s="79"/>
      <c r="J667" s="79"/>
      <c r="L667" s="79"/>
      <c r="O667" s="79"/>
      <c r="P667" s="79"/>
      <c r="Q667" s="79"/>
      <c r="R667" s="79"/>
    </row>
    <row r="668" spans="5:18" ht="12.75">
      <c r="E668" s="79"/>
      <c r="F668" s="79"/>
      <c r="I668" s="79"/>
      <c r="J668" s="79"/>
      <c r="L668" s="79"/>
      <c r="O668" s="79"/>
      <c r="P668" s="79"/>
      <c r="Q668" s="79"/>
      <c r="R668" s="79"/>
    </row>
    <row r="669" spans="5:18" ht="12.75">
      <c r="E669" s="79"/>
      <c r="F669" s="79"/>
      <c r="I669" s="79"/>
      <c r="J669" s="79"/>
      <c r="L669" s="79"/>
      <c r="O669" s="79"/>
      <c r="P669" s="79"/>
      <c r="Q669" s="79"/>
      <c r="R669" s="79"/>
    </row>
    <row r="670" spans="5:18" ht="12.75">
      <c r="E670" s="79"/>
      <c r="F670" s="79"/>
      <c r="I670" s="79"/>
      <c r="J670" s="79"/>
      <c r="L670" s="79"/>
      <c r="O670" s="79"/>
      <c r="P670" s="79"/>
      <c r="Q670" s="79"/>
      <c r="R670" s="79"/>
    </row>
    <row r="671" spans="5:18" ht="12.75">
      <c r="E671" s="79"/>
      <c r="F671" s="79"/>
      <c r="I671" s="79"/>
      <c r="J671" s="79"/>
      <c r="L671" s="79"/>
      <c r="O671" s="79"/>
      <c r="P671" s="79"/>
      <c r="Q671" s="79"/>
      <c r="R671" s="79"/>
    </row>
    <row r="672" spans="5:18" ht="12.75">
      <c r="E672" s="79"/>
      <c r="F672" s="79"/>
      <c r="I672" s="79"/>
      <c r="J672" s="79"/>
      <c r="L672" s="79"/>
      <c r="O672" s="79"/>
      <c r="P672" s="79"/>
      <c r="Q672" s="79"/>
      <c r="R672" s="79"/>
    </row>
    <row r="673" spans="5:18" ht="12.75">
      <c r="E673" s="79"/>
      <c r="F673" s="79"/>
      <c r="I673" s="79"/>
      <c r="J673" s="79"/>
      <c r="L673" s="79"/>
      <c r="O673" s="79"/>
      <c r="P673" s="79"/>
      <c r="Q673" s="79"/>
      <c r="R673" s="79"/>
    </row>
    <row r="674" spans="5:18" ht="12.75">
      <c r="E674" s="79"/>
      <c r="F674" s="79"/>
      <c r="I674" s="79"/>
      <c r="J674" s="79"/>
      <c r="L674" s="79"/>
      <c r="O674" s="79"/>
      <c r="P674" s="79"/>
      <c r="Q674" s="79"/>
      <c r="R674" s="79"/>
    </row>
    <row r="675" spans="5:18" ht="12.75">
      <c r="E675" s="79"/>
      <c r="F675" s="79"/>
      <c r="I675" s="79"/>
      <c r="J675" s="79"/>
      <c r="L675" s="79"/>
      <c r="O675" s="79"/>
      <c r="P675" s="79"/>
      <c r="Q675" s="79"/>
      <c r="R675" s="79"/>
    </row>
    <row r="676" spans="5:18" ht="12.75">
      <c r="E676" s="79"/>
      <c r="F676" s="79"/>
      <c r="I676" s="79"/>
      <c r="J676" s="79"/>
      <c r="L676" s="79"/>
      <c r="O676" s="79"/>
      <c r="P676" s="79"/>
      <c r="Q676" s="79"/>
      <c r="R676" s="79"/>
    </row>
    <row r="677" spans="5:18" ht="12.75">
      <c r="E677" s="79"/>
      <c r="F677" s="79"/>
      <c r="I677" s="79"/>
      <c r="J677" s="79"/>
      <c r="L677" s="79"/>
      <c r="O677" s="79"/>
      <c r="P677" s="79"/>
      <c r="Q677" s="79"/>
      <c r="R677" s="79"/>
    </row>
    <row r="678" spans="5:18" ht="12.75">
      <c r="E678" s="79"/>
      <c r="F678" s="79"/>
      <c r="I678" s="79"/>
      <c r="J678" s="79"/>
      <c r="L678" s="79"/>
      <c r="O678" s="79"/>
      <c r="P678" s="79"/>
      <c r="Q678" s="79"/>
      <c r="R678" s="79"/>
    </row>
    <row r="679" spans="5:18" ht="12.75">
      <c r="E679" s="79"/>
      <c r="F679" s="79"/>
      <c r="I679" s="79"/>
      <c r="J679" s="79"/>
      <c r="L679" s="79"/>
      <c r="O679" s="79"/>
      <c r="P679" s="79"/>
      <c r="Q679" s="79"/>
      <c r="R679" s="79"/>
    </row>
    <row r="680" spans="5:18" ht="12.75">
      <c r="E680" s="79"/>
      <c r="F680" s="79"/>
      <c r="I680" s="79"/>
      <c r="J680" s="79"/>
      <c r="L680" s="79"/>
      <c r="O680" s="79"/>
      <c r="P680" s="79"/>
      <c r="Q680" s="79"/>
      <c r="R680" s="79"/>
    </row>
    <row r="681" spans="5:18" ht="12.75">
      <c r="E681" s="79"/>
      <c r="F681" s="79"/>
      <c r="I681" s="79"/>
      <c r="J681" s="79"/>
      <c r="L681" s="79"/>
      <c r="O681" s="79"/>
      <c r="P681" s="79"/>
      <c r="Q681" s="79"/>
      <c r="R681" s="79"/>
    </row>
    <row r="682" spans="5:18" ht="12.75">
      <c r="E682" s="79"/>
      <c r="F682" s="79"/>
      <c r="I682" s="79"/>
      <c r="J682" s="79"/>
      <c r="L682" s="79"/>
      <c r="O682" s="79"/>
      <c r="P682" s="79"/>
      <c r="Q682" s="79"/>
      <c r="R682" s="79"/>
    </row>
    <row r="683" spans="5:18" ht="12.75">
      <c r="E683" s="79"/>
      <c r="F683" s="79"/>
      <c r="I683" s="79"/>
      <c r="J683" s="79"/>
      <c r="L683" s="79"/>
      <c r="O683" s="79"/>
      <c r="P683" s="79"/>
      <c r="Q683" s="79"/>
      <c r="R683" s="79"/>
    </row>
    <row r="684" spans="5:18" ht="12.75">
      <c r="E684" s="79"/>
      <c r="F684" s="79"/>
      <c r="I684" s="79"/>
      <c r="J684" s="79"/>
      <c r="L684" s="79"/>
      <c r="O684" s="79"/>
      <c r="P684" s="79"/>
      <c r="Q684" s="79"/>
      <c r="R684" s="79"/>
    </row>
    <row r="685" spans="5:18" ht="12.75">
      <c r="E685" s="79"/>
      <c r="F685" s="79"/>
      <c r="I685" s="79"/>
      <c r="J685" s="79"/>
      <c r="L685" s="79"/>
      <c r="O685" s="79"/>
      <c r="P685" s="79"/>
      <c r="Q685" s="79"/>
      <c r="R685" s="79"/>
    </row>
    <row r="686" spans="5:18" ht="12.75">
      <c r="E686" s="79"/>
      <c r="F686" s="79"/>
      <c r="I686" s="79"/>
      <c r="J686" s="79"/>
      <c r="L686" s="79"/>
      <c r="O686" s="79"/>
      <c r="P686" s="79"/>
      <c r="Q686" s="79"/>
      <c r="R686" s="79"/>
    </row>
    <row r="687" spans="5:18" ht="12.75">
      <c r="E687" s="79"/>
      <c r="F687" s="79"/>
      <c r="I687" s="79"/>
      <c r="J687" s="79"/>
      <c r="L687" s="79"/>
      <c r="O687" s="79"/>
      <c r="P687" s="79"/>
      <c r="Q687" s="79"/>
      <c r="R687" s="79"/>
    </row>
    <row r="688" spans="5:18" ht="12.75">
      <c r="E688" s="79"/>
      <c r="F688" s="79"/>
      <c r="I688" s="79"/>
      <c r="J688" s="79"/>
      <c r="L688" s="79"/>
      <c r="O688" s="79"/>
      <c r="P688" s="79"/>
      <c r="Q688" s="79"/>
      <c r="R688" s="79"/>
    </row>
    <row r="689" spans="5:18" ht="12.75">
      <c r="E689" s="79"/>
      <c r="F689" s="79"/>
      <c r="I689" s="79"/>
      <c r="J689" s="79"/>
      <c r="L689" s="79"/>
      <c r="O689" s="79"/>
      <c r="P689" s="79"/>
      <c r="Q689" s="79"/>
      <c r="R689" s="79"/>
    </row>
    <row r="690" spans="5:18" ht="12.75">
      <c r="E690" s="79"/>
      <c r="F690" s="79"/>
      <c r="I690" s="79"/>
      <c r="J690" s="79"/>
      <c r="L690" s="79"/>
      <c r="O690" s="79"/>
      <c r="P690" s="79"/>
      <c r="Q690" s="79"/>
      <c r="R690" s="79"/>
    </row>
    <row r="691" spans="5:18" ht="12.75">
      <c r="E691" s="79"/>
      <c r="F691" s="79"/>
      <c r="I691" s="79"/>
      <c r="J691" s="79"/>
      <c r="L691" s="79"/>
      <c r="O691" s="79"/>
      <c r="P691" s="79"/>
      <c r="Q691" s="79"/>
      <c r="R691" s="79"/>
    </row>
    <row r="692" spans="5:18" ht="12.75">
      <c r="E692" s="79"/>
      <c r="F692" s="79"/>
      <c r="I692" s="79"/>
      <c r="J692" s="79"/>
      <c r="L692" s="79"/>
      <c r="O692" s="79"/>
      <c r="P692" s="79"/>
      <c r="Q692" s="79"/>
      <c r="R692" s="79"/>
    </row>
    <row r="693" spans="5:18" ht="12.75">
      <c r="E693" s="79"/>
      <c r="F693" s="79"/>
      <c r="I693" s="79"/>
      <c r="J693" s="79"/>
      <c r="L693" s="79"/>
      <c r="O693" s="79"/>
      <c r="P693" s="79"/>
      <c r="Q693" s="79"/>
      <c r="R693" s="79"/>
    </row>
    <row r="694" spans="5:18" ht="12.75">
      <c r="E694" s="79"/>
      <c r="F694" s="79"/>
      <c r="I694" s="79"/>
      <c r="J694" s="79"/>
      <c r="L694" s="79"/>
      <c r="O694" s="79"/>
      <c r="P694" s="79"/>
      <c r="Q694" s="79"/>
      <c r="R694" s="79"/>
    </row>
    <row r="695" spans="5:18" ht="12.75">
      <c r="E695" s="79"/>
      <c r="F695" s="79"/>
      <c r="I695" s="79"/>
      <c r="J695" s="79"/>
      <c r="L695" s="79"/>
      <c r="O695" s="79"/>
      <c r="P695" s="79"/>
      <c r="Q695" s="79"/>
      <c r="R695" s="79"/>
    </row>
    <row r="696" spans="5:18" ht="12.75">
      <c r="E696" s="79"/>
      <c r="F696" s="79"/>
      <c r="I696" s="79"/>
      <c r="J696" s="79"/>
      <c r="L696" s="79"/>
      <c r="O696" s="79"/>
      <c r="P696" s="79"/>
      <c r="Q696" s="79"/>
      <c r="R696" s="79"/>
    </row>
    <row r="697" spans="5:18" ht="12.75">
      <c r="E697" s="79"/>
      <c r="F697" s="79"/>
      <c r="I697" s="79"/>
      <c r="J697" s="79"/>
      <c r="L697" s="79"/>
      <c r="O697" s="79"/>
      <c r="P697" s="79"/>
      <c r="Q697" s="79"/>
      <c r="R697" s="79"/>
    </row>
    <row r="698" spans="5:18" ht="12.75">
      <c r="E698" s="79"/>
      <c r="F698" s="79"/>
      <c r="I698" s="79"/>
      <c r="J698" s="79"/>
      <c r="L698" s="79"/>
      <c r="O698" s="79"/>
      <c r="P698" s="79"/>
      <c r="Q698" s="79"/>
      <c r="R698" s="79"/>
    </row>
    <row r="699" spans="5:18" ht="12.75">
      <c r="E699" s="79"/>
      <c r="F699" s="79"/>
      <c r="I699" s="79"/>
      <c r="J699" s="79"/>
      <c r="L699" s="79"/>
      <c r="O699" s="79"/>
      <c r="P699" s="79"/>
      <c r="Q699" s="79"/>
      <c r="R699" s="79"/>
    </row>
    <row r="700" spans="5:18" ht="12.75">
      <c r="E700" s="79"/>
      <c r="F700" s="79"/>
      <c r="I700" s="79"/>
      <c r="J700" s="79"/>
      <c r="L700" s="79"/>
      <c r="O700" s="79"/>
      <c r="P700" s="79"/>
      <c r="Q700" s="79"/>
      <c r="R700" s="79"/>
    </row>
    <row r="701" spans="5:18" ht="12.75">
      <c r="E701" s="79"/>
      <c r="F701" s="79"/>
      <c r="I701" s="79"/>
      <c r="J701" s="79"/>
      <c r="L701" s="79"/>
      <c r="O701" s="79"/>
      <c r="P701" s="79"/>
      <c r="Q701" s="79"/>
      <c r="R701" s="79"/>
    </row>
    <row r="702" spans="5:18" ht="12.75">
      <c r="E702" s="79"/>
      <c r="F702" s="79"/>
      <c r="I702" s="79"/>
      <c r="J702" s="79"/>
      <c r="L702" s="79"/>
      <c r="O702" s="79"/>
      <c r="P702" s="79"/>
      <c r="Q702" s="79"/>
      <c r="R702" s="79"/>
    </row>
    <row r="703" spans="5:18" ht="12.75">
      <c r="E703" s="79"/>
      <c r="F703" s="79"/>
      <c r="I703" s="79"/>
      <c r="J703" s="79"/>
      <c r="L703" s="79"/>
      <c r="O703" s="79"/>
      <c r="P703" s="79"/>
      <c r="Q703" s="79"/>
      <c r="R703" s="79"/>
    </row>
    <row r="704" spans="5:18" ht="12.75">
      <c r="E704" s="79"/>
      <c r="F704" s="79"/>
      <c r="I704" s="79"/>
      <c r="J704" s="79"/>
      <c r="L704" s="79"/>
      <c r="O704" s="79"/>
      <c r="P704" s="79"/>
      <c r="Q704" s="79"/>
      <c r="R704" s="79"/>
    </row>
    <row r="705" spans="5:18" ht="12.75">
      <c r="E705" s="79"/>
      <c r="F705" s="79"/>
      <c r="I705" s="79"/>
      <c r="J705" s="79"/>
      <c r="L705" s="79"/>
      <c r="O705" s="79"/>
      <c r="P705" s="79"/>
      <c r="Q705" s="79"/>
      <c r="R705" s="79"/>
    </row>
    <row r="706" spans="5:18" ht="12.75">
      <c r="E706" s="79"/>
      <c r="F706" s="79"/>
      <c r="I706" s="79"/>
      <c r="J706" s="79"/>
      <c r="L706" s="79"/>
      <c r="O706" s="79"/>
      <c r="P706" s="79"/>
      <c r="Q706" s="79"/>
      <c r="R706" s="79"/>
    </row>
    <row r="707" spans="5:18" ht="12.75">
      <c r="E707" s="79"/>
      <c r="F707" s="79"/>
      <c r="I707" s="79"/>
      <c r="J707" s="79"/>
      <c r="L707" s="79"/>
      <c r="O707" s="79"/>
      <c r="P707" s="79"/>
      <c r="Q707" s="79"/>
      <c r="R707" s="79"/>
    </row>
    <row r="708" spans="5:18" ht="12.75">
      <c r="E708" s="79"/>
      <c r="F708" s="79"/>
      <c r="I708" s="79"/>
      <c r="J708" s="79"/>
      <c r="L708" s="79"/>
      <c r="O708" s="79"/>
      <c r="P708" s="79"/>
      <c r="Q708" s="79"/>
      <c r="R708" s="79"/>
    </row>
    <row r="709" spans="5:18" ht="12.75">
      <c r="E709" s="79"/>
      <c r="F709" s="79"/>
      <c r="I709" s="79"/>
      <c r="J709" s="79"/>
      <c r="L709" s="79"/>
      <c r="O709" s="79"/>
      <c r="P709" s="79"/>
      <c r="Q709" s="79"/>
      <c r="R709" s="79"/>
    </row>
    <row r="710" spans="5:18" ht="12.75">
      <c r="E710" s="79"/>
      <c r="F710" s="79"/>
      <c r="I710" s="79"/>
      <c r="J710" s="79"/>
      <c r="L710" s="79"/>
      <c r="O710" s="79"/>
      <c r="P710" s="79"/>
      <c r="Q710" s="79"/>
      <c r="R710" s="79"/>
    </row>
    <row r="711" spans="5:18" ht="12.75">
      <c r="E711" s="79"/>
      <c r="F711" s="79"/>
      <c r="I711" s="79"/>
      <c r="J711" s="79"/>
      <c r="L711" s="79"/>
      <c r="O711" s="79"/>
      <c r="P711" s="79"/>
      <c r="Q711" s="79"/>
      <c r="R711" s="79"/>
    </row>
    <row r="712" spans="5:18" ht="12.75">
      <c r="E712" s="79"/>
      <c r="F712" s="79"/>
      <c r="I712" s="79"/>
      <c r="J712" s="79"/>
      <c r="L712" s="79"/>
      <c r="O712" s="79"/>
      <c r="P712" s="79"/>
      <c r="Q712" s="79"/>
      <c r="R712" s="79"/>
    </row>
    <row r="713" spans="5:18" ht="12.75">
      <c r="E713" s="79"/>
      <c r="F713" s="79"/>
      <c r="I713" s="79"/>
      <c r="J713" s="79"/>
      <c r="L713" s="79"/>
      <c r="O713" s="79"/>
      <c r="P713" s="79"/>
      <c r="Q713" s="79"/>
      <c r="R713" s="79"/>
    </row>
    <row r="714" spans="5:18" ht="12.75">
      <c r="E714" s="79"/>
      <c r="F714" s="79"/>
      <c r="I714" s="79"/>
      <c r="J714" s="79"/>
      <c r="L714" s="79"/>
      <c r="O714" s="79"/>
      <c r="P714" s="79"/>
      <c r="Q714" s="79"/>
      <c r="R714" s="79"/>
    </row>
    <row r="715" spans="5:18" ht="12.75">
      <c r="E715" s="79"/>
      <c r="F715" s="79"/>
      <c r="I715" s="79"/>
      <c r="J715" s="79"/>
      <c r="L715" s="79"/>
      <c r="O715" s="79"/>
      <c r="P715" s="79"/>
      <c r="Q715" s="79"/>
      <c r="R715" s="79"/>
    </row>
    <row r="716" spans="5:18" ht="12.75">
      <c r="E716" s="79"/>
      <c r="F716" s="79"/>
      <c r="I716" s="79"/>
      <c r="J716" s="79"/>
      <c r="L716" s="79"/>
      <c r="O716" s="79"/>
      <c r="P716" s="79"/>
      <c r="Q716" s="79"/>
      <c r="R716" s="79"/>
    </row>
    <row r="717" spans="5:18" ht="12.75">
      <c r="E717" s="79"/>
      <c r="F717" s="79"/>
      <c r="I717" s="79"/>
      <c r="J717" s="79"/>
      <c r="L717" s="79"/>
      <c r="O717" s="79"/>
      <c r="P717" s="79"/>
      <c r="Q717" s="79"/>
      <c r="R717" s="79"/>
    </row>
    <row r="718" spans="5:18" ht="12.75">
      <c r="E718" s="79"/>
      <c r="F718" s="79"/>
      <c r="I718" s="79"/>
      <c r="J718" s="79"/>
      <c r="L718" s="79"/>
      <c r="O718" s="79"/>
      <c r="P718" s="79"/>
      <c r="Q718" s="79"/>
      <c r="R718" s="79"/>
    </row>
    <row r="719" spans="5:18" ht="12.75">
      <c r="E719" s="79"/>
      <c r="F719" s="79"/>
      <c r="I719" s="79"/>
      <c r="J719" s="79"/>
      <c r="L719" s="79"/>
      <c r="O719" s="79"/>
      <c r="P719" s="79"/>
      <c r="Q719" s="79"/>
      <c r="R719" s="79"/>
    </row>
    <row r="720" spans="5:18" ht="12.75">
      <c r="E720" s="79"/>
      <c r="F720" s="79"/>
      <c r="I720" s="79"/>
      <c r="J720" s="79"/>
      <c r="L720" s="79"/>
      <c r="O720" s="79"/>
      <c r="P720" s="79"/>
      <c r="Q720" s="79"/>
      <c r="R720" s="79"/>
    </row>
    <row r="721" spans="5:18" ht="12.75">
      <c r="E721" s="79"/>
      <c r="F721" s="79"/>
      <c r="I721" s="79"/>
      <c r="J721" s="79"/>
      <c r="L721" s="79"/>
      <c r="O721" s="79"/>
      <c r="P721" s="79"/>
      <c r="Q721" s="79"/>
      <c r="R721" s="79"/>
    </row>
    <row r="722" spans="5:18" ht="12.75">
      <c r="E722" s="79"/>
      <c r="F722" s="79"/>
      <c r="I722" s="79"/>
      <c r="J722" s="79"/>
      <c r="L722" s="79"/>
      <c r="O722" s="79"/>
      <c r="P722" s="79"/>
      <c r="Q722" s="79"/>
      <c r="R722" s="79"/>
    </row>
    <row r="723" spans="5:18" ht="12.75">
      <c r="E723" s="79"/>
      <c r="F723" s="79"/>
      <c r="I723" s="79"/>
      <c r="J723" s="79"/>
      <c r="L723" s="79"/>
      <c r="O723" s="79"/>
      <c r="P723" s="79"/>
      <c r="Q723" s="79"/>
      <c r="R723" s="79"/>
    </row>
    <row r="724" spans="5:18" ht="12.75">
      <c r="E724" s="79"/>
      <c r="F724" s="79"/>
      <c r="I724" s="79"/>
      <c r="J724" s="79"/>
      <c r="L724" s="79"/>
      <c r="O724" s="79"/>
      <c r="P724" s="79"/>
      <c r="Q724" s="79"/>
      <c r="R724" s="79"/>
    </row>
    <row r="725" spans="5:18" ht="12.75">
      <c r="E725" s="79"/>
      <c r="F725" s="79"/>
      <c r="I725" s="79"/>
      <c r="J725" s="79"/>
      <c r="L725" s="79"/>
      <c r="O725" s="79"/>
      <c r="P725" s="79"/>
      <c r="Q725" s="79"/>
      <c r="R725" s="79"/>
    </row>
    <row r="726" spans="5:18" ht="12.75">
      <c r="E726" s="79"/>
      <c r="F726" s="79"/>
      <c r="I726" s="79"/>
      <c r="J726" s="79"/>
      <c r="L726" s="79"/>
      <c r="O726" s="79"/>
      <c r="P726" s="79"/>
      <c r="Q726" s="79"/>
      <c r="R726" s="79"/>
    </row>
    <row r="727" spans="5:18" ht="12.75">
      <c r="E727" s="79"/>
      <c r="F727" s="79"/>
      <c r="I727" s="79"/>
      <c r="J727" s="79"/>
      <c r="L727" s="79"/>
      <c r="O727" s="79"/>
      <c r="P727" s="79"/>
      <c r="Q727" s="79"/>
      <c r="R727" s="79"/>
    </row>
    <row r="728" spans="5:18" ht="12.75">
      <c r="E728" s="79"/>
      <c r="F728" s="79"/>
      <c r="I728" s="79"/>
      <c r="J728" s="79"/>
      <c r="L728" s="79"/>
      <c r="O728" s="79"/>
      <c r="P728" s="79"/>
      <c r="Q728" s="79"/>
      <c r="R728" s="79"/>
    </row>
    <row r="729" spans="5:18" ht="12.75">
      <c r="E729" s="79"/>
      <c r="F729" s="79"/>
      <c r="I729" s="79"/>
      <c r="J729" s="79"/>
      <c r="L729" s="79"/>
      <c r="O729" s="79"/>
      <c r="P729" s="79"/>
      <c r="Q729" s="79"/>
      <c r="R729" s="79"/>
    </row>
    <row r="730" spans="5:18" ht="12.75">
      <c r="E730" s="79"/>
      <c r="F730" s="79"/>
      <c r="I730" s="79"/>
      <c r="J730" s="79"/>
      <c r="L730" s="79"/>
      <c r="O730" s="79"/>
      <c r="P730" s="79"/>
      <c r="Q730" s="79"/>
      <c r="R730" s="79"/>
    </row>
    <row r="731" spans="5:18" ht="12.75">
      <c r="E731" s="79"/>
      <c r="F731" s="79"/>
      <c r="I731" s="79"/>
      <c r="J731" s="79"/>
      <c r="L731" s="79"/>
      <c r="O731" s="79"/>
      <c r="P731" s="79"/>
      <c r="Q731" s="79"/>
      <c r="R731" s="79"/>
    </row>
    <row r="732" spans="5:18" ht="12.75">
      <c r="E732" s="79"/>
      <c r="F732" s="79"/>
      <c r="I732" s="79"/>
      <c r="J732" s="79"/>
      <c r="L732" s="79"/>
      <c r="O732" s="79"/>
      <c r="P732" s="79"/>
      <c r="Q732" s="79"/>
      <c r="R732" s="79"/>
    </row>
    <row r="733" spans="5:18" ht="12.75">
      <c r="E733" s="79"/>
      <c r="F733" s="79"/>
      <c r="I733" s="79"/>
      <c r="J733" s="79"/>
      <c r="L733" s="79"/>
      <c r="O733" s="79"/>
      <c r="P733" s="79"/>
      <c r="Q733" s="79"/>
      <c r="R733" s="79"/>
    </row>
    <row r="734" spans="5:18" ht="12.75">
      <c r="E734" s="79"/>
      <c r="F734" s="79"/>
      <c r="I734" s="79"/>
      <c r="J734" s="79"/>
      <c r="L734" s="79"/>
      <c r="O734" s="79"/>
      <c r="P734" s="79"/>
      <c r="Q734" s="79"/>
      <c r="R734" s="79"/>
    </row>
    <row r="735" spans="5:18" ht="12.75">
      <c r="E735" s="79"/>
      <c r="F735" s="79"/>
      <c r="I735" s="79"/>
      <c r="J735" s="79"/>
      <c r="L735" s="79"/>
      <c r="O735" s="79"/>
      <c r="P735" s="79"/>
      <c r="Q735" s="79"/>
      <c r="R735" s="79"/>
    </row>
    <row r="736" spans="5:18" ht="12.75">
      <c r="E736" s="79"/>
      <c r="F736" s="79"/>
      <c r="I736" s="79"/>
      <c r="J736" s="79"/>
      <c r="L736" s="79"/>
      <c r="O736" s="79"/>
      <c r="P736" s="79"/>
      <c r="Q736" s="79"/>
      <c r="R736" s="79"/>
    </row>
    <row r="737" spans="5:18" ht="12.75">
      <c r="E737" s="79"/>
      <c r="F737" s="79"/>
      <c r="I737" s="79"/>
      <c r="J737" s="79"/>
      <c r="L737" s="79"/>
      <c r="O737" s="79"/>
      <c r="P737" s="79"/>
      <c r="Q737" s="79"/>
      <c r="R737" s="79"/>
    </row>
    <row r="738" spans="5:18" ht="12.75">
      <c r="E738" s="79"/>
      <c r="F738" s="79"/>
      <c r="I738" s="79"/>
      <c r="J738" s="79"/>
      <c r="L738" s="79"/>
      <c r="O738" s="79"/>
      <c r="P738" s="79"/>
      <c r="Q738" s="79"/>
      <c r="R738" s="79"/>
    </row>
    <row r="739" spans="5:18" ht="12.75">
      <c r="E739" s="79"/>
      <c r="F739" s="79"/>
      <c r="I739" s="79"/>
      <c r="J739" s="79"/>
      <c r="L739" s="79"/>
      <c r="O739" s="79"/>
      <c r="P739" s="79"/>
      <c r="Q739" s="79"/>
      <c r="R739" s="79"/>
    </row>
    <row r="740" spans="5:18" ht="12.75">
      <c r="E740" s="79"/>
      <c r="F740" s="79"/>
      <c r="I740" s="79"/>
      <c r="J740" s="79"/>
      <c r="L740" s="79"/>
      <c r="O740" s="79"/>
      <c r="P740" s="79"/>
      <c r="Q740" s="79"/>
      <c r="R740" s="79"/>
    </row>
    <row r="741" spans="5:18" ht="12.75">
      <c r="E741" s="79"/>
      <c r="F741" s="79"/>
      <c r="I741" s="79"/>
      <c r="J741" s="79"/>
      <c r="L741" s="79"/>
      <c r="O741" s="79"/>
      <c r="P741" s="79"/>
      <c r="Q741" s="79"/>
      <c r="R741" s="79"/>
    </row>
    <row r="742" spans="5:18" ht="12.75">
      <c r="E742" s="79"/>
      <c r="F742" s="79"/>
      <c r="I742" s="79"/>
      <c r="J742" s="79"/>
      <c r="L742" s="79"/>
      <c r="O742" s="79"/>
      <c r="P742" s="79"/>
      <c r="Q742" s="79"/>
      <c r="R742" s="79"/>
    </row>
    <row r="743" spans="5:18" ht="12.75">
      <c r="E743" s="79"/>
      <c r="F743" s="79"/>
      <c r="I743" s="79"/>
      <c r="J743" s="79"/>
      <c r="L743" s="79"/>
      <c r="O743" s="79"/>
      <c r="P743" s="79"/>
      <c r="Q743" s="79"/>
      <c r="R743" s="79"/>
    </row>
    <row r="744" spans="5:18" ht="12.75">
      <c r="E744" s="79"/>
      <c r="F744" s="79"/>
      <c r="I744" s="79"/>
      <c r="J744" s="79"/>
      <c r="L744" s="79"/>
      <c r="O744" s="79"/>
      <c r="P744" s="79"/>
      <c r="Q744" s="79"/>
      <c r="R744" s="79"/>
    </row>
    <row r="745" spans="5:18" ht="12.75">
      <c r="E745" s="79"/>
      <c r="F745" s="79"/>
      <c r="I745" s="79"/>
      <c r="J745" s="79"/>
      <c r="L745" s="79"/>
      <c r="O745" s="79"/>
      <c r="P745" s="79"/>
      <c r="Q745" s="79"/>
      <c r="R745" s="79"/>
    </row>
    <row r="746" spans="5:18" ht="12.75">
      <c r="E746" s="79"/>
      <c r="F746" s="79"/>
      <c r="I746" s="79"/>
      <c r="J746" s="79"/>
      <c r="L746" s="79"/>
      <c r="O746" s="79"/>
      <c r="P746" s="79"/>
      <c r="Q746" s="79"/>
      <c r="R746" s="79"/>
    </row>
    <row r="747" spans="5:18" ht="12.75">
      <c r="E747" s="79"/>
      <c r="F747" s="79"/>
      <c r="I747" s="79"/>
      <c r="J747" s="79"/>
      <c r="L747" s="79"/>
      <c r="O747" s="79"/>
      <c r="P747" s="79"/>
      <c r="Q747" s="79"/>
      <c r="R747" s="79"/>
    </row>
    <row r="748" spans="5:18" ht="12.75">
      <c r="E748" s="79"/>
      <c r="F748" s="79"/>
      <c r="I748" s="79"/>
      <c r="J748" s="79"/>
      <c r="L748" s="79"/>
      <c r="O748" s="79"/>
      <c r="P748" s="79"/>
      <c r="Q748" s="79"/>
      <c r="R748" s="79"/>
    </row>
    <row r="749" spans="5:18" ht="12.75">
      <c r="E749" s="79"/>
      <c r="F749" s="79"/>
      <c r="I749" s="79"/>
      <c r="J749" s="79"/>
      <c r="L749" s="79"/>
      <c r="O749" s="79"/>
      <c r="P749" s="79"/>
      <c r="Q749" s="79"/>
      <c r="R749" s="79"/>
    </row>
    <row r="750" spans="5:18" ht="12.75">
      <c r="E750" s="79"/>
      <c r="F750" s="79"/>
      <c r="I750" s="79"/>
      <c r="J750" s="79"/>
      <c r="L750" s="79"/>
      <c r="O750" s="79"/>
      <c r="P750" s="79"/>
      <c r="Q750" s="79"/>
      <c r="R750" s="79"/>
    </row>
    <row r="751" spans="5:18" ht="12.75">
      <c r="E751" s="79"/>
      <c r="F751" s="79"/>
      <c r="I751" s="79"/>
      <c r="J751" s="79"/>
      <c r="L751" s="79"/>
      <c r="O751" s="79"/>
      <c r="P751" s="79"/>
      <c r="Q751" s="79"/>
      <c r="R751" s="79"/>
    </row>
    <row r="752" spans="5:18" ht="12.75">
      <c r="E752" s="79"/>
      <c r="F752" s="79"/>
      <c r="I752" s="79"/>
      <c r="J752" s="79"/>
      <c r="L752" s="79"/>
      <c r="O752" s="79"/>
      <c r="P752" s="79"/>
      <c r="Q752" s="79"/>
      <c r="R752" s="79"/>
    </row>
    <row r="753" spans="5:18" ht="12.75">
      <c r="E753" s="79"/>
      <c r="F753" s="79"/>
      <c r="I753" s="79"/>
      <c r="J753" s="79"/>
      <c r="L753" s="79"/>
      <c r="O753" s="79"/>
      <c r="P753" s="79"/>
      <c r="Q753" s="79"/>
      <c r="R753" s="79"/>
    </row>
    <row r="754" spans="5:18" ht="12.75">
      <c r="E754" s="79"/>
      <c r="F754" s="79"/>
      <c r="I754" s="79"/>
      <c r="J754" s="79"/>
      <c r="L754" s="79"/>
      <c r="O754" s="79"/>
      <c r="P754" s="79"/>
      <c r="Q754" s="79"/>
      <c r="R754" s="79"/>
    </row>
    <row r="755" spans="5:18" ht="12.75">
      <c r="E755" s="79"/>
      <c r="F755" s="79"/>
      <c r="I755" s="79"/>
      <c r="J755" s="79"/>
      <c r="L755" s="79"/>
      <c r="O755" s="79"/>
      <c r="P755" s="79"/>
      <c r="Q755" s="79"/>
      <c r="R755" s="79"/>
    </row>
    <row r="756" spans="5:18" ht="12.75">
      <c r="E756" s="79"/>
      <c r="F756" s="79"/>
      <c r="I756" s="79"/>
      <c r="J756" s="79"/>
      <c r="L756" s="79"/>
      <c r="O756" s="79"/>
      <c r="P756" s="79"/>
      <c r="Q756" s="79"/>
      <c r="R756" s="79"/>
    </row>
    <row r="757" spans="5:18" ht="12.75">
      <c r="E757" s="79"/>
      <c r="F757" s="79"/>
      <c r="I757" s="79"/>
      <c r="J757" s="79"/>
      <c r="L757" s="79"/>
      <c r="O757" s="79"/>
      <c r="P757" s="79"/>
      <c r="Q757" s="79"/>
      <c r="R757" s="79"/>
    </row>
    <row r="758" spans="5:18" ht="12.75">
      <c r="E758" s="79"/>
      <c r="F758" s="79"/>
      <c r="I758" s="79"/>
      <c r="J758" s="79"/>
      <c r="L758" s="79"/>
      <c r="O758" s="79"/>
      <c r="P758" s="79"/>
      <c r="Q758" s="79"/>
      <c r="R758" s="79"/>
    </row>
    <row r="759" spans="5:18" ht="12.75">
      <c r="E759" s="79"/>
      <c r="F759" s="79"/>
      <c r="I759" s="79"/>
      <c r="J759" s="79"/>
      <c r="L759" s="79"/>
      <c r="O759" s="79"/>
      <c r="P759" s="79"/>
      <c r="Q759" s="79"/>
      <c r="R759" s="79"/>
    </row>
    <row r="760" spans="5:18" ht="12.75">
      <c r="E760" s="79"/>
      <c r="F760" s="79"/>
      <c r="I760" s="79"/>
      <c r="J760" s="79"/>
      <c r="L760" s="79"/>
      <c r="O760" s="79"/>
      <c r="P760" s="79"/>
      <c r="Q760" s="79"/>
      <c r="R760" s="79"/>
    </row>
    <row r="761" spans="5:18" ht="12.75">
      <c r="E761" s="79"/>
      <c r="F761" s="79"/>
      <c r="I761" s="79"/>
      <c r="J761" s="79"/>
      <c r="L761" s="79"/>
      <c r="O761" s="79"/>
      <c r="P761" s="79"/>
      <c r="Q761" s="79"/>
      <c r="R761" s="79"/>
    </row>
    <row r="762" spans="5:18" ht="12.75">
      <c r="E762" s="79"/>
      <c r="F762" s="79"/>
      <c r="I762" s="79"/>
      <c r="J762" s="79"/>
      <c r="L762" s="79"/>
      <c r="O762" s="79"/>
      <c r="P762" s="79"/>
      <c r="Q762" s="79"/>
      <c r="R762" s="79"/>
    </row>
    <row r="763" spans="5:18" ht="12.75">
      <c r="E763" s="79"/>
      <c r="F763" s="79"/>
      <c r="I763" s="79"/>
      <c r="J763" s="79"/>
      <c r="L763" s="79"/>
      <c r="O763" s="79"/>
      <c r="P763" s="79"/>
      <c r="Q763" s="79"/>
      <c r="R763" s="79"/>
    </row>
    <row r="764" spans="5:18" ht="12.75">
      <c r="E764" s="79"/>
      <c r="F764" s="79"/>
      <c r="I764" s="79"/>
      <c r="J764" s="79"/>
      <c r="L764" s="79"/>
      <c r="O764" s="79"/>
      <c r="P764" s="79"/>
      <c r="Q764" s="79"/>
      <c r="R764" s="79"/>
    </row>
    <row r="765" spans="5:18" ht="12.75">
      <c r="E765" s="79"/>
      <c r="F765" s="79"/>
      <c r="I765" s="79"/>
      <c r="J765" s="79"/>
      <c r="L765" s="79"/>
      <c r="O765" s="79"/>
      <c r="P765" s="79"/>
      <c r="Q765" s="79"/>
      <c r="R765" s="79"/>
    </row>
    <row r="766" spans="5:18" ht="12.75">
      <c r="E766" s="79"/>
      <c r="F766" s="79"/>
      <c r="I766" s="79"/>
      <c r="J766" s="79"/>
      <c r="L766" s="79"/>
      <c r="O766" s="79"/>
      <c r="P766" s="79"/>
      <c r="Q766" s="79"/>
      <c r="R766" s="79"/>
    </row>
    <row r="767" spans="5:18" ht="12.75">
      <c r="E767" s="79"/>
      <c r="F767" s="79"/>
      <c r="I767" s="79"/>
      <c r="J767" s="79"/>
      <c r="L767" s="79"/>
      <c r="O767" s="79"/>
      <c r="P767" s="79"/>
      <c r="Q767" s="79"/>
      <c r="R767" s="79"/>
    </row>
    <row r="768" spans="5:18" ht="12.75">
      <c r="E768" s="79"/>
      <c r="F768" s="79"/>
      <c r="I768" s="79"/>
      <c r="J768" s="79"/>
      <c r="L768" s="79"/>
      <c r="O768" s="79"/>
      <c r="P768" s="79"/>
      <c r="Q768" s="79"/>
      <c r="R768" s="79"/>
    </row>
    <row r="769" spans="5:18" ht="12.75">
      <c r="E769" s="79"/>
      <c r="F769" s="79"/>
      <c r="I769" s="79"/>
      <c r="J769" s="79"/>
      <c r="L769" s="79"/>
      <c r="O769" s="79"/>
      <c r="P769" s="79"/>
      <c r="Q769" s="79"/>
      <c r="R769" s="79"/>
    </row>
    <row r="770" spans="5:18" ht="12.75">
      <c r="E770" s="79"/>
      <c r="F770" s="79"/>
      <c r="I770" s="79"/>
      <c r="J770" s="79"/>
      <c r="L770" s="79"/>
      <c r="O770" s="79"/>
      <c r="P770" s="79"/>
      <c r="Q770" s="79"/>
      <c r="R770" s="79"/>
    </row>
    <row r="771" spans="5:18" ht="12.75">
      <c r="E771" s="79"/>
      <c r="F771" s="79"/>
      <c r="I771" s="79"/>
      <c r="J771" s="79"/>
      <c r="L771" s="79"/>
      <c r="O771" s="79"/>
      <c r="P771" s="79"/>
      <c r="Q771" s="79"/>
      <c r="R771" s="79"/>
    </row>
    <row r="772" spans="5:18" ht="12.75">
      <c r="E772" s="79"/>
      <c r="F772" s="79"/>
      <c r="I772" s="79"/>
      <c r="J772" s="79"/>
      <c r="L772" s="79"/>
      <c r="O772" s="79"/>
      <c r="P772" s="79"/>
      <c r="Q772" s="79"/>
      <c r="R772" s="79"/>
    </row>
    <row r="773" spans="5:18" ht="12.75">
      <c r="E773" s="79"/>
      <c r="F773" s="79"/>
      <c r="I773" s="79"/>
      <c r="J773" s="79"/>
      <c r="L773" s="79"/>
      <c r="O773" s="79"/>
      <c r="P773" s="79"/>
      <c r="Q773" s="79"/>
      <c r="R773" s="79"/>
    </row>
    <row r="774" spans="5:18" ht="12.75">
      <c r="E774" s="79"/>
      <c r="F774" s="79"/>
      <c r="I774" s="79"/>
      <c r="J774" s="79"/>
      <c r="L774" s="79"/>
      <c r="O774" s="79"/>
      <c r="P774" s="79"/>
      <c r="Q774" s="79"/>
      <c r="R774" s="79"/>
    </row>
    <row r="775" spans="5:18" ht="12.75">
      <c r="E775" s="79"/>
      <c r="F775" s="79"/>
      <c r="I775" s="79"/>
      <c r="J775" s="79"/>
      <c r="L775" s="79"/>
      <c r="O775" s="79"/>
      <c r="P775" s="79"/>
      <c r="Q775" s="79"/>
      <c r="R775" s="79"/>
    </row>
    <row r="776" spans="5:18" ht="12.75">
      <c r="E776" s="79"/>
      <c r="F776" s="79"/>
      <c r="I776" s="79"/>
      <c r="J776" s="79"/>
      <c r="L776" s="79"/>
      <c r="O776" s="79"/>
      <c r="P776" s="79"/>
      <c r="Q776" s="79"/>
      <c r="R776" s="79"/>
    </row>
    <row r="777" spans="5:18" ht="12.75">
      <c r="E777" s="79"/>
      <c r="F777" s="79"/>
      <c r="I777" s="79"/>
      <c r="J777" s="79"/>
      <c r="L777" s="79"/>
      <c r="O777" s="79"/>
      <c r="P777" s="79"/>
      <c r="Q777" s="79"/>
      <c r="R777" s="79"/>
    </row>
    <row r="778" spans="5:18" ht="12.75">
      <c r="E778" s="79"/>
      <c r="F778" s="79"/>
      <c r="I778" s="79"/>
      <c r="J778" s="79"/>
      <c r="L778" s="79"/>
      <c r="O778" s="79"/>
      <c r="P778" s="79"/>
      <c r="Q778" s="79"/>
      <c r="R778" s="79"/>
    </row>
    <row r="779" spans="5:18" ht="12.75">
      <c r="E779" s="79"/>
      <c r="F779" s="79"/>
      <c r="I779" s="79"/>
      <c r="J779" s="79"/>
      <c r="L779" s="79"/>
      <c r="O779" s="79"/>
      <c r="P779" s="79"/>
      <c r="Q779" s="79"/>
      <c r="R779" s="79"/>
    </row>
    <row r="780" spans="5:18" ht="12.75">
      <c r="E780" s="79"/>
      <c r="F780" s="79"/>
      <c r="I780" s="79"/>
      <c r="J780" s="79"/>
      <c r="L780" s="79"/>
      <c r="O780" s="79"/>
      <c r="P780" s="79"/>
      <c r="Q780" s="79"/>
      <c r="R780" s="79"/>
    </row>
    <row r="781" spans="5:18" ht="12.75">
      <c r="E781" s="79"/>
      <c r="F781" s="79"/>
      <c r="I781" s="79"/>
      <c r="J781" s="79"/>
      <c r="L781" s="79"/>
      <c r="O781" s="79"/>
      <c r="P781" s="79"/>
      <c r="Q781" s="79"/>
      <c r="R781" s="79"/>
    </row>
    <row r="782" spans="5:18" ht="12.75">
      <c r="E782" s="79"/>
      <c r="F782" s="79"/>
      <c r="I782" s="79"/>
      <c r="J782" s="79"/>
      <c r="L782" s="79"/>
      <c r="O782" s="79"/>
      <c r="P782" s="79"/>
      <c r="Q782" s="79"/>
      <c r="R782" s="79"/>
    </row>
    <row r="783" spans="5:18" ht="12.75">
      <c r="E783" s="79"/>
      <c r="F783" s="79"/>
      <c r="I783" s="79"/>
      <c r="J783" s="79"/>
      <c r="L783" s="79"/>
      <c r="O783" s="79"/>
      <c r="P783" s="79"/>
      <c r="Q783" s="79"/>
      <c r="R783" s="79"/>
    </row>
    <row r="784" spans="5:18" ht="12.75">
      <c r="E784" s="79"/>
      <c r="F784" s="79"/>
      <c r="I784" s="79"/>
      <c r="J784" s="79"/>
      <c r="L784" s="79"/>
      <c r="O784" s="79"/>
      <c r="P784" s="79"/>
      <c r="Q784" s="79"/>
      <c r="R784" s="79"/>
    </row>
    <row r="785" spans="5:18" ht="12.75">
      <c r="E785" s="79"/>
      <c r="F785" s="79"/>
      <c r="I785" s="79"/>
      <c r="J785" s="79"/>
      <c r="L785" s="79"/>
      <c r="O785" s="79"/>
      <c r="P785" s="79"/>
      <c r="Q785" s="79"/>
      <c r="R785" s="79"/>
    </row>
    <row r="786" spans="5:18" ht="12.75">
      <c r="E786" s="79"/>
      <c r="F786" s="79"/>
      <c r="I786" s="79"/>
      <c r="J786" s="79"/>
      <c r="L786" s="79"/>
      <c r="O786" s="79"/>
      <c r="P786" s="79"/>
      <c r="Q786" s="79"/>
      <c r="R786" s="79"/>
    </row>
    <row r="787" spans="5:18" ht="12.75">
      <c r="E787" s="79"/>
      <c r="F787" s="79"/>
      <c r="I787" s="79"/>
      <c r="J787" s="79"/>
      <c r="L787" s="79"/>
      <c r="O787" s="79"/>
      <c r="P787" s="79"/>
      <c r="Q787" s="79"/>
      <c r="R787" s="79"/>
    </row>
    <row r="788" spans="5:18" ht="12.75">
      <c r="E788" s="79"/>
      <c r="F788" s="79"/>
      <c r="I788" s="79"/>
      <c r="J788" s="79"/>
      <c r="L788" s="79"/>
      <c r="O788" s="79"/>
      <c r="P788" s="79"/>
      <c r="Q788" s="79"/>
      <c r="R788" s="79"/>
    </row>
    <row r="789" spans="5:18" ht="12.75">
      <c r="E789" s="79"/>
      <c r="F789" s="79"/>
      <c r="I789" s="79"/>
      <c r="J789" s="79"/>
      <c r="L789" s="79"/>
      <c r="O789" s="79"/>
      <c r="P789" s="79"/>
      <c r="Q789" s="79"/>
      <c r="R789" s="79"/>
    </row>
    <row r="790" spans="5:18" ht="12.75">
      <c r="E790" s="79"/>
      <c r="F790" s="79"/>
      <c r="I790" s="79"/>
      <c r="J790" s="79"/>
      <c r="L790" s="79"/>
      <c r="O790" s="79"/>
      <c r="P790" s="79"/>
      <c r="Q790" s="79"/>
      <c r="R790" s="79"/>
    </row>
    <row r="791" spans="5:18" ht="12.75">
      <c r="E791" s="79"/>
      <c r="F791" s="79"/>
      <c r="I791" s="79"/>
      <c r="J791" s="79"/>
      <c r="L791" s="79"/>
      <c r="O791" s="79"/>
      <c r="P791" s="79"/>
      <c r="Q791" s="79"/>
      <c r="R791" s="79"/>
    </row>
    <row r="792" spans="5:18" ht="12.75">
      <c r="E792" s="79"/>
      <c r="F792" s="79"/>
      <c r="I792" s="79"/>
      <c r="J792" s="79"/>
      <c r="L792" s="79"/>
      <c r="O792" s="79"/>
      <c r="P792" s="79"/>
      <c r="Q792" s="79"/>
      <c r="R792" s="79"/>
    </row>
    <row r="793" spans="5:18" ht="12.75">
      <c r="E793" s="79"/>
      <c r="F793" s="79"/>
      <c r="I793" s="79"/>
      <c r="J793" s="79"/>
      <c r="L793" s="79"/>
      <c r="O793" s="79"/>
      <c r="P793" s="79"/>
      <c r="Q793" s="79"/>
      <c r="R793" s="79"/>
    </row>
    <row r="794" spans="5:18" ht="12.75">
      <c r="E794" s="79"/>
      <c r="F794" s="79"/>
      <c r="I794" s="79"/>
      <c r="J794" s="79"/>
      <c r="L794" s="79"/>
      <c r="O794" s="79"/>
      <c r="P794" s="79"/>
      <c r="Q794" s="79"/>
      <c r="R794" s="79"/>
    </row>
    <row r="795" spans="5:18" ht="12.75">
      <c r="E795" s="79"/>
      <c r="F795" s="79"/>
      <c r="I795" s="79"/>
      <c r="J795" s="79"/>
      <c r="L795" s="79"/>
      <c r="O795" s="79"/>
      <c r="P795" s="79"/>
      <c r="Q795" s="79"/>
      <c r="R795" s="79"/>
    </row>
    <row r="796" spans="5:18" ht="12.75">
      <c r="E796" s="79"/>
      <c r="F796" s="79"/>
      <c r="I796" s="79"/>
      <c r="J796" s="79"/>
      <c r="L796" s="79"/>
      <c r="O796" s="79"/>
      <c r="P796" s="79"/>
      <c r="Q796" s="79"/>
      <c r="R796" s="79"/>
    </row>
    <row r="797" spans="5:18" ht="12.75">
      <c r="E797" s="79"/>
      <c r="F797" s="79"/>
      <c r="I797" s="79"/>
      <c r="J797" s="79"/>
      <c r="L797" s="79"/>
      <c r="O797" s="79"/>
      <c r="P797" s="79"/>
      <c r="Q797" s="79"/>
      <c r="R797" s="79"/>
    </row>
    <row r="798" spans="5:18" ht="12.75">
      <c r="E798" s="79"/>
      <c r="F798" s="79"/>
      <c r="I798" s="79"/>
      <c r="J798" s="79"/>
      <c r="L798" s="79"/>
      <c r="O798" s="79"/>
      <c r="P798" s="79"/>
      <c r="Q798" s="79"/>
      <c r="R798" s="79"/>
    </row>
    <row r="799" spans="5:18" ht="12.75">
      <c r="E799" s="79"/>
      <c r="F799" s="79"/>
      <c r="I799" s="79"/>
      <c r="J799" s="79"/>
      <c r="L799" s="79"/>
      <c r="O799" s="79"/>
      <c r="P799" s="79"/>
      <c r="Q799" s="79"/>
      <c r="R799" s="79"/>
    </row>
    <row r="800" spans="5:18" ht="12.75">
      <c r="E800" s="79"/>
      <c r="F800" s="79"/>
      <c r="I800" s="79"/>
      <c r="J800" s="79"/>
      <c r="L800" s="79"/>
      <c r="O800" s="79"/>
      <c r="P800" s="79"/>
      <c r="Q800" s="79"/>
      <c r="R800" s="79"/>
    </row>
    <row r="801" spans="5:18" ht="12.75">
      <c r="E801" s="79"/>
      <c r="F801" s="79"/>
      <c r="I801" s="79"/>
      <c r="J801" s="79"/>
      <c r="L801" s="79"/>
      <c r="O801" s="79"/>
      <c r="P801" s="79"/>
      <c r="Q801" s="79"/>
      <c r="R801" s="79"/>
    </row>
    <row r="802" spans="5:18" ht="12.75">
      <c r="E802" s="79"/>
      <c r="F802" s="79"/>
      <c r="I802" s="79"/>
      <c r="J802" s="79"/>
      <c r="L802" s="79"/>
      <c r="O802" s="79"/>
      <c r="P802" s="79"/>
      <c r="Q802" s="79"/>
      <c r="R802" s="79"/>
    </row>
    <row r="803" spans="5:18" ht="12.75">
      <c r="E803" s="79"/>
      <c r="F803" s="79"/>
      <c r="I803" s="79"/>
      <c r="J803" s="79"/>
      <c r="L803" s="79"/>
      <c r="O803" s="79"/>
      <c r="P803" s="79"/>
      <c r="Q803" s="79"/>
      <c r="R803" s="79"/>
    </row>
    <row r="804" spans="5:18" ht="12.75">
      <c r="E804" s="79"/>
      <c r="F804" s="79"/>
      <c r="I804" s="79"/>
      <c r="J804" s="79"/>
      <c r="L804" s="79"/>
      <c r="O804" s="79"/>
      <c r="P804" s="79"/>
      <c r="Q804" s="79"/>
      <c r="R804" s="79"/>
    </row>
    <row r="805" spans="5:18" ht="12.75">
      <c r="E805" s="79"/>
      <c r="F805" s="79"/>
      <c r="I805" s="79"/>
      <c r="J805" s="79"/>
      <c r="L805" s="79"/>
      <c r="O805" s="79"/>
      <c r="P805" s="79"/>
      <c r="Q805" s="79"/>
      <c r="R805" s="79"/>
    </row>
    <row r="806" spans="5:18" ht="12.75">
      <c r="E806" s="79"/>
      <c r="F806" s="79"/>
      <c r="I806" s="79"/>
      <c r="J806" s="79"/>
      <c r="L806" s="79"/>
      <c r="O806" s="79"/>
      <c r="P806" s="79"/>
      <c r="Q806" s="79"/>
      <c r="R806" s="79"/>
    </row>
    <row r="807" spans="5:18" ht="12.75">
      <c r="E807" s="79"/>
      <c r="F807" s="79"/>
      <c r="I807" s="79"/>
      <c r="J807" s="79"/>
      <c r="L807" s="79"/>
      <c r="O807" s="79"/>
      <c r="P807" s="79"/>
      <c r="Q807" s="79"/>
      <c r="R807" s="79"/>
    </row>
    <row r="808" spans="5:18" ht="12.75">
      <c r="E808" s="79"/>
      <c r="F808" s="79"/>
      <c r="I808" s="79"/>
      <c r="J808" s="79"/>
      <c r="L808" s="79"/>
      <c r="O808" s="79"/>
      <c r="P808" s="79"/>
      <c r="Q808" s="79"/>
      <c r="R808" s="79"/>
    </row>
    <row r="809" spans="5:18" ht="12.75">
      <c r="E809" s="79"/>
      <c r="F809" s="79"/>
      <c r="I809" s="79"/>
      <c r="J809" s="79"/>
      <c r="L809" s="79"/>
      <c r="O809" s="79"/>
      <c r="P809" s="79"/>
      <c r="Q809" s="79"/>
      <c r="R809" s="79"/>
    </row>
    <row r="810" spans="5:18" ht="12.75">
      <c r="E810" s="79"/>
      <c r="F810" s="79"/>
      <c r="I810" s="79"/>
      <c r="J810" s="79"/>
      <c r="L810" s="79"/>
      <c r="O810" s="79"/>
      <c r="P810" s="79"/>
      <c r="Q810" s="79"/>
      <c r="R810" s="79"/>
    </row>
    <row r="811" spans="5:18" ht="12.75">
      <c r="E811" s="79"/>
      <c r="F811" s="79"/>
      <c r="I811" s="79"/>
      <c r="J811" s="79"/>
      <c r="L811" s="79"/>
      <c r="O811" s="79"/>
      <c r="P811" s="79"/>
      <c r="Q811" s="79"/>
      <c r="R811" s="79"/>
    </row>
    <row r="812" spans="5:18" ht="12.75">
      <c r="E812" s="79"/>
      <c r="F812" s="79"/>
      <c r="I812" s="79"/>
      <c r="J812" s="79"/>
      <c r="L812" s="79"/>
      <c r="O812" s="79"/>
      <c r="P812" s="79"/>
      <c r="Q812" s="79"/>
      <c r="R812" s="79"/>
    </row>
    <row r="813" spans="5:18" ht="12.75">
      <c r="E813" s="79"/>
      <c r="F813" s="79"/>
      <c r="I813" s="79"/>
      <c r="J813" s="79"/>
      <c r="L813" s="79"/>
      <c r="O813" s="79"/>
      <c r="P813" s="79"/>
      <c r="Q813" s="79"/>
      <c r="R813" s="79"/>
    </row>
    <row r="814" spans="5:18" ht="12.75">
      <c r="E814" s="79"/>
      <c r="F814" s="79"/>
      <c r="I814" s="79"/>
      <c r="J814" s="79"/>
      <c r="L814" s="79"/>
      <c r="O814" s="79"/>
      <c r="P814" s="79"/>
      <c r="Q814" s="79"/>
      <c r="R814" s="79"/>
    </row>
    <row r="815" spans="5:18" ht="12.75">
      <c r="E815" s="79"/>
      <c r="F815" s="79"/>
      <c r="I815" s="79"/>
      <c r="J815" s="79"/>
      <c r="L815" s="79"/>
      <c r="O815" s="79"/>
      <c r="P815" s="79"/>
      <c r="Q815" s="79"/>
      <c r="R815" s="79"/>
    </row>
    <row r="816" spans="5:18" ht="12.75">
      <c r="E816" s="79"/>
      <c r="F816" s="79"/>
      <c r="I816" s="79"/>
      <c r="J816" s="79"/>
      <c r="L816" s="79"/>
      <c r="O816" s="79"/>
      <c r="P816" s="79"/>
      <c r="Q816" s="79"/>
      <c r="R816" s="79"/>
    </row>
    <row r="817" spans="5:18" ht="12.75">
      <c r="E817" s="79"/>
      <c r="F817" s="79"/>
      <c r="I817" s="79"/>
      <c r="J817" s="79"/>
      <c r="L817" s="79"/>
      <c r="O817" s="79"/>
      <c r="P817" s="79"/>
      <c r="Q817" s="79"/>
      <c r="R817" s="79"/>
    </row>
    <row r="818" spans="5:18" ht="12.75">
      <c r="E818" s="79"/>
      <c r="F818" s="79"/>
      <c r="I818" s="79"/>
      <c r="J818" s="79"/>
      <c r="L818" s="79"/>
      <c r="O818" s="79"/>
      <c r="P818" s="79"/>
      <c r="Q818" s="79"/>
      <c r="R818" s="79"/>
    </row>
    <row r="819" spans="5:18" ht="12.75">
      <c r="E819" s="79"/>
      <c r="F819" s="79"/>
      <c r="I819" s="79"/>
      <c r="J819" s="79"/>
      <c r="L819" s="79"/>
      <c r="O819" s="79"/>
      <c r="P819" s="79"/>
      <c r="Q819" s="79"/>
      <c r="R819" s="79"/>
    </row>
    <row r="820" spans="5:18" ht="12.75">
      <c r="E820" s="79"/>
      <c r="F820" s="79"/>
      <c r="I820" s="79"/>
      <c r="J820" s="79"/>
      <c r="L820" s="79"/>
      <c r="O820" s="79"/>
      <c r="P820" s="79"/>
      <c r="Q820" s="79"/>
      <c r="R820" s="79"/>
    </row>
    <row r="821" spans="5:18" ht="12.75">
      <c r="E821" s="79"/>
      <c r="F821" s="79"/>
      <c r="I821" s="79"/>
      <c r="J821" s="79"/>
      <c r="L821" s="79"/>
      <c r="O821" s="79"/>
      <c r="P821" s="79"/>
      <c r="Q821" s="79"/>
      <c r="R821" s="79"/>
    </row>
    <row r="822" spans="5:18" ht="12.75">
      <c r="E822" s="79"/>
      <c r="F822" s="79"/>
      <c r="I822" s="79"/>
      <c r="J822" s="79"/>
      <c r="L822" s="79"/>
      <c r="O822" s="79"/>
      <c r="P822" s="79"/>
      <c r="Q822" s="79"/>
      <c r="R822" s="79"/>
    </row>
    <row r="823" spans="5:18" ht="12.75">
      <c r="E823" s="79"/>
      <c r="F823" s="79"/>
      <c r="I823" s="79"/>
      <c r="J823" s="79"/>
      <c r="L823" s="79"/>
      <c r="O823" s="79"/>
      <c r="P823" s="79"/>
      <c r="Q823" s="79"/>
      <c r="R823" s="79"/>
    </row>
    <row r="824" spans="5:18" ht="12.75">
      <c r="E824" s="79"/>
      <c r="F824" s="79"/>
      <c r="I824" s="79"/>
      <c r="J824" s="79"/>
      <c r="L824" s="79"/>
      <c r="O824" s="79"/>
      <c r="P824" s="79"/>
      <c r="Q824" s="79"/>
      <c r="R824" s="79"/>
    </row>
    <row r="825" spans="5:18" ht="12.75">
      <c r="E825" s="79"/>
      <c r="F825" s="79"/>
      <c r="I825" s="79"/>
      <c r="J825" s="79"/>
      <c r="L825" s="79"/>
      <c r="O825" s="79"/>
      <c r="P825" s="79"/>
      <c r="Q825" s="79"/>
      <c r="R825" s="79"/>
    </row>
    <row r="826" spans="5:18" ht="12.75">
      <c r="E826" s="79"/>
      <c r="F826" s="79"/>
      <c r="I826" s="79"/>
      <c r="J826" s="79"/>
      <c r="L826" s="79"/>
      <c r="O826" s="79"/>
      <c r="P826" s="79"/>
      <c r="Q826" s="79"/>
      <c r="R826" s="79"/>
    </row>
    <row r="827" spans="5:18" ht="12.75">
      <c r="E827" s="79"/>
      <c r="F827" s="79"/>
      <c r="I827" s="79"/>
      <c r="J827" s="79"/>
      <c r="L827" s="79"/>
      <c r="O827" s="79"/>
      <c r="P827" s="79"/>
      <c r="Q827" s="79"/>
      <c r="R827" s="79"/>
    </row>
    <row r="828" spans="5:18" ht="12.75">
      <c r="E828" s="79"/>
      <c r="F828" s="79"/>
      <c r="I828" s="79"/>
      <c r="J828" s="79"/>
      <c r="L828" s="79"/>
      <c r="O828" s="79"/>
      <c r="P828" s="79"/>
      <c r="Q828" s="79"/>
      <c r="R828" s="79"/>
    </row>
    <row r="829" spans="5:18" ht="12.75">
      <c r="E829" s="79"/>
      <c r="F829" s="79"/>
      <c r="I829" s="79"/>
      <c r="J829" s="79"/>
      <c r="L829" s="79"/>
      <c r="O829" s="79"/>
      <c r="P829" s="79"/>
      <c r="Q829" s="79"/>
      <c r="R829" s="79"/>
    </row>
    <row r="830" spans="5:18" ht="12.75">
      <c r="E830" s="79"/>
      <c r="F830" s="79"/>
      <c r="I830" s="79"/>
      <c r="J830" s="79"/>
      <c r="L830" s="79"/>
      <c r="O830" s="79"/>
      <c r="P830" s="79"/>
      <c r="Q830" s="79"/>
      <c r="R830" s="79"/>
    </row>
    <row r="831" spans="5:18" ht="12.75">
      <c r="E831" s="79"/>
      <c r="F831" s="79"/>
      <c r="I831" s="79"/>
      <c r="J831" s="79"/>
      <c r="L831" s="79"/>
      <c r="O831" s="79"/>
      <c r="P831" s="79"/>
      <c r="Q831" s="79"/>
      <c r="R831" s="79"/>
    </row>
    <row r="832" spans="5:18" ht="12.75">
      <c r="E832" s="79"/>
      <c r="F832" s="79"/>
      <c r="I832" s="79"/>
      <c r="J832" s="79"/>
      <c r="L832" s="79"/>
      <c r="O832" s="79"/>
      <c r="P832" s="79"/>
      <c r="Q832" s="79"/>
      <c r="R832" s="79"/>
    </row>
    <row r="833" spans="5:18" ht="12.75">
      <c r="E833" s="79"/>
      <c r="F833" s="79"/>
      <c r="I833" s="79"/>
      <c r="J833" s="79"/>
      <c r="L833" s="79"/>
      <c r="O833" s="79"/>
      <c r="P833" s="79"/>
      <c r="Q833" s="79"/>
      <c r="R833" s="79"/>
    </row>
    <row r="834" spans="5:18" ht="12.75">
      <c r="E834" s="79"/>
      <c r="F834" s="79"/>
      <c r="I834" s="79"/>
      <c r="J834" s="79"/>
      <c r="L834" s="79"/>
      <c r="O834" s="79"/>
      <c r="P834" s="79"/>
      <c r="Q834" s="79"/>
      <c r="R834" s="79"/>
    </row>
    <row r="835" spans="5:18" ht="12.75">
      <c r="E835" s="79"/>
      <c r="F835" s="79"/>
      <c r="I835" s="79"/>
      <c r="J835" s="79"/>
      <c r="L835" s="79"/>
      <c r="O835" s="79"/>
      <c r="P835" s="79"/>
      <c r="Q835" s="79"/>
      <c r="R835" s="79"/>
    </row>
    <row r="836" spans="5:18" ht="12.75">
      <c r="E836" s="79"/>
      <c r="F836" s="79"/>
      <c r="I836" s="79"/>
      <c r="J836" s="79"/>
      <c r="L836" s="79"/>
      <c r="O836" s="79"/>
      <c r="P836" s="79"/>
      <c r="Q836" s="79"/>
      <c r="R836" s="79"/>
    </row>
    <row r="837" spans="5:18" ht="12.75">
      <c r="E837" s="79"/>
      <c r="F837" s="79"/>
      <c r="I837" s="79"/>
      <c r="J837" s="79"/>
      <c r="L837" s="79"/>
      <c r="O837" s="79"/>
      <c r="P837" s="79"/>
      <c r="Q837" s="79"/>
      <c r="R837" s="79"/>
    </row>
    <row r="838" spans="5:18" ht="12.75">
      <c r="E838" s="79"/>
      <c r="F838" s="79"/>
      <c r="I838" s="79"/>
      <c r="J838" s="79"/>
      <c r="L838" s="79"/>
      <c r="O838" s="79"/>
      <c r="P838" s="79"/>
      <c r="Q838" s="79"/>
      <c r="R838" s="79"/>
    </row>
    <row r="839" spans="5:18" ht="12.75">
      <c r="E839" s="79"/>
      <c r="F839" s="79"/>
      <c r="I839" s="79"/>
      <c r="J839" s="79"/>
      <c r="L839" s="79"/>
      <c r="O839" s="79"/>
      <c r="P839" s="79"/>
      <c r="Q839" s="79"/>
      <c r="R839" s="79"/>
    </row>
    <row r="840" spans="5:18" ht="12.75">
      <c r="E840" s="79"/>
      <c r="F840" s="79"/>
      <c r="I840" s="79"/>
      <c r="J840" s="79"/>
      <c r="L840" s="79"/>
      <c r="O840" s="79"/>
      <c r="P840" s="79"/>
      <c r="Q840" s="79"/>
      <c r="R840" s="79"/>
    </row>
    <row r="841" spans="5:18" ht="12.75">
      <c r="E841" s="79"/>
      <c r="F841" s="79"/>
      <c r="I841" s="79"/>
      <c r="J841" s="79"/>
      <c r="L841" s="79"/>
      <c r="O841" s="79"/>
      <c r="P841" s="79"/>
      <c r="Q841" s="79"/>
      <c r="R841" s="79"/>
    </row>
    <row r="842" spans="5:18" ht="12.75">
      <c r="E842" s="79"/>
      <c r="F842" s="79"/>
      <c r="I842" s="79"/>
      <c r="J842" s="79"/>
      <c r="L842" s="79"/>
      <c r="O842" s="79"/>
      <c r="P842" s="79"/>
      <c r="Q842" s="79"/>
      <c r="R842" s="79"/>
    </row>
    <row r="843" spans="5:18" ht="12.75">
      <c r="E843" s="79"/>
      <c r="F843" s="79"/>
      <c r="I843" s="79"/>
      <c r="J843" s="79"/>
      <c r="L843" s="79"/>
      <c r="O843" s="79"/>
      <c r="P843" s="79"/>
      <c r="Q843" s="79"/>
      <c r="R843" s="79"/>
    </row>
    <row r="844" spans="5:18" ht="12.75">
      <c r="E844" s="79"/>
      <c r="F844" s="79"/>
      <c r="I844" s="79"/>
      <c r="J844" s="79"/>
      <c r="L844" s="79"/>
      <c r="O844" s="79"/>
      <c r="P844" s="79"/>
      <c r="Q844" s="79"/>
      <c r="R844" s="79"/>
    </row>
    <row r="845" spans="5:18" ht="12.75">
      <c r="E845" s="79"/>
      <c r="F845" s="79"/>
      <c r="I845" s="79"/>
      <c r="J845" s="79"/>
      <c r="L845" s="79"/>
      <c r="O845" s="79"/>
      <c r="P845" s="79"/>
      <c r="Q845" s="79"/>
      <c r="R845" s="79"/>
    </row>
    <row r="846" spans="5:18" ht="12.75">
      <c r="E846" s="79"/>
      <c r="F846" s="79"/>
      <c r="I846" s="79"/>
      <c r="J846" s="79"/>
      <c r="L846" s="79"/>
      <c r="O846" s="79"/>
      <c r="P846" s="79"/>
      <c r="Q846" s="79"/>
      <c r="R846" s="79"/>
    </row>
    <row r="847" spans="5:18" ht="12.75">
      <c r="E847" s="79"/>
      <c r="F847" s="79"/>
      <c r="I847" s="79"/>
      <c r="J847" s="79"/>
      <c r="L847" s="79"/>
      <c r="O847" s="79"/>
      <c r="P847" s="79"/>
      <c r="Q847" s="79"/>
      <c r="R847" s="79"/>
    </row>
    <row r="848" spans="5:18" ht="12.75">
      <c r="E848" s="79"/>
      <c r="F848" s="79"/>
      <c r="I848" s="79"/>
      <c r="J848" s="79"/>
      <c r="L848" s="79"/>
      <c r="O848" s="79"/>
      <c r="P848" s="79"/>
      <c r="Q848" s="79"/>
      <c r="R848" s="79"/>
    </row>
    <row r="849" spans="5:18" ht="12.75">
      <c r="E849" s="79"/>
      <c r="F849" s="79"/>
      <c r="I849" s="79"/>
      <c r="J849" s="79"/>
      <c r="L849" s="79"/>
      <c r="O849" s="79"/>
      <c r="P849" s="79"/>
      <c r="Q849" s="79"/>
      <c r="R849" s="79"/>
    </row>
    <row r="850" spans="5:18" ht="12.75">
      <c r="E850" s="79"/>
      <c r="F850" s="79"/>
      <c r="I850" s="79"/>
      <c r="J850" s="79"/>
      <c r="L850" s="79"/>
      <c r="O850" s="79"/>
      <c r="P850" s="79"/>
      <c r="Q850" s="79"/>
      <c r="R850" s="79"/>
    </row>
    <row r="851" spans="5:18" ht="12.75">
      <c r="E851" s="79"/>
      <c r="F851" s="79"/>
      <c r="I851" s="79"/>
      <c r="J851" s="79"/>
      <c r="L851" s="79"/>
      <c r="O851" s="79"/>
      <c r="P851" s="79"/>
      <c r="Q851" s="79"/>
      <c r="R851" s="79"/>
    </row>
    <row r="852" spans="5:18" ht="12.75">
      <c r="E852" s="79"/>
      <c r="F852" s="79"/>
      <c r="I852" s="79"/>
      <c r="J852" s="79"/>
      <c r="L852" s="79"/>
      <c r="O852" s="79"/>
      <c r="P852" s="79"/>
      <c r="Q852" s="79"/>
      <c r="R852" s="79"/>
    </row>
    <row r="853" spans="5:18" ht="12.75">
      <c r="E853" s="79"/>
      <c r="F853" s="79"/>
      <c r="I853" s="79"/>
      <c r="J853" s="79"/>
      <c r="L853" s="79"/>
      <c r="O853" s="79"/>
      <c r="P853" s="79"/>
      <c r="Q853" s="79"/>
      <c r="R853" s="79"/>
    </row>
    <row r="854" spans="5:18" ht="12.75">
      <c r="E854" s="79"/>
      <c r="F854" s="79"/>
      <c r="I854" s="79"/>
      <c r="J854" s="79"/>
      <c r="L854" s="79"/>
      <c r="O854" s="79"/>
      <c r="P854" s="79"/>
      <c r="Q854" s="79"/>
      <c r="R854" s="79"/>
    </row>
    <row r="855" spans="5:18" ht="12.75">
      <c r="E855" s="79"/>
      <c r="F855" s="79"/>
      <c r="I855" s="79"/>
      <c r="J855" s="79"/>
      <c r="L855" s="79"/>
      <c r="O855" s="79"/>
      <c r="P855" s="79"/>
      <c r="Q855" s="79"/>
      <c r="R855" s="79"/>
    </row>
    <row r="856" spans="5:18" ht="12.75">
      <c r="E856" s="79"/>
      <c r="F856" s="79"/>
      <c r="I856" s="79"/>
      <c r="J856" s="79"/>
      <c r="L856" s="79"/>
      <c r="O856" s="79"/>
      <c r="P856" s="79"/>
      <c r="Q856" s="79"/>
      <c r="R856" s="79"/>
    </row>
    <row r="857" spans="5:18" ht="12.75">
      <c r="E857" s="79"/>
      <c r="F857" s="79"/>
      <c r="I857" s="79"/>
      <c r="J857" s="79"/>
      <c r="L857" s="79"/>
      <c r="O857" s="79"/>
      <c r="P857" s="79"/>
      <c r="Q857" s="79"/>
      <c r="R857" s="79"/>
    </row>
    <row r="858" spans="5:18" ht="12.75">
      <c r="E858" s="79"/>
      <c r="F858" s="79"/>
      <c r="I858" s="79"/>
      <c r="J858" s="79"/>
      <c r="L858" s="79"/>
      <c r="O858" s="79"/>
      <c r="P858" s="79"/>
      <c r="Q858" s="79"/>
      <c r="R858" s="79"/>
    </row>
    <row r="859" spans="5:18" ht="12.75">
      <c r="E859" s="79"/>
      <c r="F859" s="79"/>
      <c r="I859" s="79"/>
      <c r="J859" s="79"/>
      <c r="L859" s="79"/>
      <c r="O859" s="79"/>
      <c r="P859" s="79"/>
      <c r="Q859" s="79"/>
      <c r="R859" s="79"/>
    </row>
    <row r="860" spans="5:18" ht="12.75">
      <c r="E860" s="79"/>
      <c r="F860" s="79"/>
      <c r="I860" s="79"/>
      <c r="J860" s="79"/>
      <c r="L860" s="79"/>
      <c r="O860" s="79"/>
      <c r="P860" s="79"/>
      <c r="Q860" s="79"/>
      <c r="R860" s="79"/>
    </row>
    <row r="861" spans="5:18" ht="12.75">
      <c r="E861" s="79"/>
      <c r="F861" s="79"/>
      <c r="I861" s="79"/>
      <c r="J861" s="79"/>
      <c r="L861" s="79"/>
      <c r="O861" s="79"/>
      <c r="P861" s="79"/>
      <c r="Q861" s="79"/>
      <c r="R861" s="79"/>
    </row>
    <row r="862" spans="5:18" ht="12.75">
      <c r="E862" s="79"/>
      <c r="F862" s="79"/>
      <c r="I862" s="79"/>
      <c r="J862" s="79"/>
      <c r="L862" s="79"/>
      <c r="O862" s="79"/>
      <c r="P862" s="79"/>
      <c r="Q862" s="79"/>
      <c r="R862" s="79"/>
    </row>
    <row r="863" spans="5:18" ht="12.75">
      <c r="E863" s="79"/>
      <c r="F863" s="79"/>
      <c r="I863" s="79"/>
      <c r="J863" s="79"/>
      <c r="L863" s="79"/>
      <c r="O863" s="79"/>
      <c r="P863" s="79"/>
      <c r="Q863" s="79"/>
      <c r="R863" s="79"/>
    </row>
    <row r="864" spans="5:18" ht="12.75">
      <c r="E864" s="79"/>
      <c r="F864" s="79"/>
      <c r="I864" s="79"/>
      <c r="J864" s="79"/>
      <c r="L864" s="79"/>
      <c r="O864" s="79"/>
      <c r="P864" s="79"/>
      <c r="Q864" s="79"/>
      <c r="R864" s="79"/>
    </row>
    <row r="865" spans="5:18" ht="12.75">
      <c r="E865" s="79"/>
      <c r="F865" s="79"/>
      <c r="I865" s="79"/>
      <c r="J865" s="79"/>
      <c r="L865" s="79"/>
      <c r="O865" s="79"/>
      <c r="P865" s="79"/>
      <c r="Q865" s="79"/>
      <c r="R865" s="79"/>
    </row>
    <row r="866" spans="5:18" ht="12.75">
      <c r="E866" s="79"/>
      <c r="F866" s="79"/>
      <c r="I866" s="79"/>
      <c r="J866" s="79"/>
      <c r="L866" s="79"/>
      <c r="O866" s="79"/>
      <c r="P866" s="79"/>
      <c r="Q866" s="79"/>
      <c r="R866" s="79"/>
    </row>
    <row r="867" spans="5:18" ht="12.75">
      <c r="E867" s="79"/>
      <c r="F867" s="79"/>
      <c r="I867" s="79"/>
      <c r="J867" s="79"/>
      <c r="L867" s="79"/>
      <c r="O867" s="79"/>
      <c r="P867" s="79"/>
      <c r="Q867" s="79"/>
      <c r="R867" s="79"/>
    </row>
    <row r="868" spans="5:18" ht="12.75">
      <c r="E868" s="79"/>
      <c r="F868" s="79"/>
      <c r="I868" s="79"/>
      <c r="J868" s="79"/>
      <c r="L868" s="79"/>
      <c r="O868" s="79"/>
      <c r="P868" s="79"/>
      <c r="Q868" s="79"/>
      <c r="R868" s="79"/>
    </row>
    <row r="869" spans="5:18" ht="12.75">
      <c r="E869" s="79"/>
      <c r="F869" s="79"/>
      <c r="I869" s="79"/>
      <c r="J869" s="79"/>
      <c r="L869" s="79"/>
      <c r="O869" s="79"/>
      <c r="P869" s="79"/>
      <c r="Q869" s="79"/>
      <c r="R869" s="79"/>
    </row>
    <row r="870" spans="5:18" ht="12.75">
      <c r="E870" s="79"/>
      <c r="F870" s="79"/>
      <c r="I870" s="79"/>
      <c r="J870" s="79"/>
      <c r="L870" s="79"/>
      <c r="O870" s="79"/>
      <c r="P870" s="79"/>
      <c r="Q870" s="79"/>
      <c r="R870" s="79"/>
    </row>
    <row r="871" spans="5:18" ht="12.75">
      <c r="E871" s="79"/>
      <c r="F871" s="79"/>
      <c r="I871" s="79"/>
      <c r="J871" s="79"/>
      <c r="L871" s="79"/>
      <c r="O871" s="79"/>
      <c r="P871" s="79"/>
      <c r="Q871" s="79"/>
      <c r="R871" s="79"/>
    </row>
    <row r="872" spans="5:18" ht="12.75">
      <c r="E872" s="79"/>
      <c r="F872" s="79"/>
      <c r="I872" s="79"/>
      <c r="J872" s="79"/>
      <c r="L872" s="79"/>
      <c r="O872" s="79"/>
      <c r="P872" s="79"/>
      <c r="Q872" s="79"/>
      <c r="R872" s="79"/>
    </row>
    <row r="873" spans="5:18" ht="12.75">
      <c r="E873" s="79"/>
      <c r="F873" s="79"/>
      <c r="I873" s="79"/>
      <c r="J873" s="79"/>
      <c r="L873" s="79"/>
      <c r="O873" s="79"/>
      <c r="P873" s="79"/>
      <c r="Q873" s="79"/>
      <c r="R873" s="79"/>
    </row>
    <row r="874" spans="5:18" ht="12.75">
      <c r="E874" s="79"/>
      <c r="F874" s="79"/>
      <c r="I874" s="79"/>
      <c r="J874" s="79"/>
      <c r="L874" s="79"/>
      <c r="O874" s="79"/>
      <c r="P874" s="79"/>
      <c r="Q874" s="79"/>
      <c r="R874" s="79"/>
    </row>
    <row r="875" spans="5:18" ht="12.75">
      <c r="E875" s="79"/>
      <c r="F875" s="79"/>
      <c r="I875" s="79"/>
      <c r="J875" s="79"/>
      <c r="L875" s="79"/>
      <c r="O875" s="79"/>
      <c r="P875" s="79"/>
      <c r="Q875" s="79"/>
      <c r="R875" s="79"/>
    </row>
    <row r="876" spans="5:18" ht="12.75">
      <c r="E876" s="79"/>
      <c r="F876" s="79"/>
      <c r="I876" s="79"/>
      <c r="J876" s="79"/>
      <c r="L876" s="79"/>
      <c r="O876" s="79"/>
      <c r="P876" s="79"/>
      <c r="Q876" s="79"/>
      <c r="R876" s="79"/>
    </row>
    <row r="877" spans="5:18" ht="12.75">
      <c r="E877" s="79"/>
      <c r="F877" s="79"/>
      <c r="I877" s="79"/>
      <c r="J877" s="79"/>
      <c r="L877" s="79"/>
      <c r="O877" s="79"/>
      <c r="P877" s="79"/>
      <c r="Q877" s="79"/>
      <c r="R877" s="79"/>
    </row>
    <row r="878" spans="5:18" ht="12.75">
      <c r="E878" s="79"/>
      <c r="F878" s="79"/>
      <c r="I878" s="79"/>
      <c r="J878" s="79"/>
      <c r="L878" s="79"/>
      <c r="O878" s="79"/>
      <c r="P878" s="79"/>
      <c r="Q878" s="79"/>
      <c r="R878" s="79"/>
    </row>
    <row r="879" spans="5:18" ht="12.75">
      <c r="E879" s="79"/>
      <c r="F879" s="79"/>
      <c r="I879" s="79"/>
      <c r="J879" s="79"/>
      <c r="L879" s="79"/>
      <c r="O879" s="79"/>
      <c r="P879" s="79"/>
      <c r="Q879" s="79"/>
      <c r="R879" s="79"/>
    </row>
    <row r="880" spans="5:18" ht="12.75">
      <c r="E880" s="79"/>
      <c r="F880" s="79"/>
      <c r="I880" s="79"/>
      <c r="J880" s="79"/>
      <c r="L880" s="79"/>
      <c r="O880" s="79"/>
      <c r="P880" s="79"/>
      <c r="Q880" s="79"/>
      <c r="R880" s="79"/>
    </row>
    <row r="881" spans="5:18" ht="12.75">
      <c r="E881" s="79"/>
      <c r="F881" s="79"/>
      <c r="I881" s="79"/>
      <c r="J881" s="79"/>
      <c r="L881" s="79"/>
      <c r="O881" s="79"/>
      <c r="P881" s="79"/>
      <c r="Q881" s="79"/>
      <c r="R881" s="79"/>
    </row>
    <row r="882" spans="5:18" ht="12.75">
      <c r="E882" s="79"/>
      <c r="F882" s="79"/>
      <c r="I882" s="79"/>
      <c r="J882" s="79"/>
      <c r="L882" s="79"/>
      <c r="O882" s="79"/>
      <c r="P882" s="79"/>
      <c r="Q882" s="79"/>
      <c r="R882" s="79"/>
    </row>
    <row r="883" spans="5:18" ht="12.75">
      <c r="E883" s="79"/>
      <c r="F883" s="79"/>
      <c r="I883" s="79"/>
      <c r="J883" s="79"/>
      <c r="L883" s="79"/>
      <c r="O883" s="79"/>
      <c r="P883" s="79"/>
      <c r="Q883" s="79"/>
      <c r="R883" s="79"/>
    </row>
    <row r="884" spans="5:18" ht="12.75">
      <c r="E884" s="79"/>
      <c r="F884" s="79"/>
      <c r="I884" s="79"/>
      <c r="J884" s="79"/>
      <c r="L884" s="79"/>
      <c r="O884" s="79"/>
      <c r="P884" s="79"/>
      <c r="Q884" s="79"/>
      <c r="R884" s="79"/>
    </row>
    <row r="885" spans="5:18" ht="12.75">
      <c r="E885" s="79"/>
      <c r="F885" s="79"/>
      <c r="I885" s="79"/>
      <c r="J885" s="79"/>
      <c r="L885" s="79"/>
      <c r="O885" s="79"/>
      <c r="P885" s="79"/>
      <c r="Q885" s="79"/>
      <c r="R885" s="79"/>
    </row>
    <row r="886" spans="5:18" ht="12.75">
      <c r="E886" s="79"/>
      <c r="F886" s="79"/>
      <c r="I886" s="79"/>
      <c r="J886" s="79"/>
      <c r="L886" s="79"/>
      <c r="O886" s="79"/>
      <c r="P886" s="79"/>
      <c r="Q886" s="79"/>
      <c r="R886" s="79"/>
    </row>
    <row r="887" spans="5:18" ht="12.75">
      <c r="E887" s="79"/>
      <c r="F887" s="79"/>
      <c r="I887" s="79"/>
      <c r="J887" s="79"/>
      <c r="L887" s="79"/>
      <c r="O887" s="79"/>
      <c r="P887" s="79"/>
      <c r="Q887" s="79"/>
      <c r="R887" s="79"/>
    </row>
    <row r="888" spans="5:18" ht="12.75">
      <c r="E888" s="79"/>
      <c r="F888" s="79"/>
      <c r="I888" s="79"/>
      <c r="J888" s="79"/>
      <c r="L888" s="79"/>
      <c r="O888" s="79"/>
      <c r="P888" s="79"/>
      <c r="Q888" s="79"/>
      <c r="R888" s="79"/>
    </row>
    <row r="889" spans="5:18" ht="12.75">
      <c r="E889" s="79"/>
      <c r="F889" s="79"/>
      <c r="I889" s="79"/>
      <c r="J889" s="79"/>
      <c r="L889" s="79"/>
      <c r="O889" s="79"/>
      <c r="P889" s="79"/>
      <c r="Q889" s="79"/>
      <c r="R889" s="79"/>
    </row>
    <row r="890" spans="5:18" ht="12.75">
      <c r="E890" s="79"/>
      <c r="F890" s="79"/>
      <c r="I890" s="79"/>
      <c r="J890" s="79"/>
      <c r="L890" s="79"/>
      <c r="O890" s="79"/>
      <c r="P890" s="79"/>
      <c r="Q890" s="79"/>
      <c r="R890" s="79"/>
    </row>
    <row r="891" spans="5:18" ht="12.75">
      <c r="E891" s="79"/>
      <c r="F891" s="79"/>
      <c r="I891" s="79"/>
      <c r="J891" s="79"/>
      <c r="L891" s="79"/>
      <c r="O891" s="79"/>
      <c r="P891" s="79"/>
      <c r="Q891" s="79"/>
      <c r="R891" s="79"/>
    </row>
    <row r="892" spans="5:18" ht="12.75">
      <c r="E892" s="79"/>
      <c r="F892" s="79"/>
      <c r="I892" s="79"/>
      <c r="J892" s="79"/>
      <c r="L892" s="79"/>
      <c r="O892" s="79"/>
      <c r="P892" s="79"/>
      <c r="Q892" s="79"/>
      <c r="R892" s="79"/>
    </row>
    <row r="893" spans="5:18" ht="12.75">
      <c r="E893" s="79"/>
      <c r="F893" s="79"/>
      <c r="I893" s="79"/>
      <c r="J893" s="79"/>
      <c r="L893" s="79"/>
      <c r="O893" s="79"/>
      <c r="P893" s="79"/>
      <c r="Q893" s="79"/>
      <c r="R893" s="79"/>
    </row>
    <row r="894" spans="5:18" ht="12.75">
      <c r="E894" s="79"/>
      <c r="F894" s="79"/>
      <c r="I894" s="79"/>
      <c r="J894" s="79"/>
      <c r="L894" s="79"/>
      <c r="O894" s="79"/>
      <c r="P894" s="79"/>
      <c r="Q894" s="79"/>
      <c r="R894" s="79"/>
    </row>
    <row r="895" spans="5:18" ht="12.75">
      <c r="E895" s="79"/>
      <c r="F895" s="79"/>
      <c r="I895" s="79"/>
      <c r="J895" s="79"/>
      <c r="L895" s="79"/>
      <c r="O895" s="79"/>
      <c r="P895" s="79"/>
      <c r="Q895" s="79"/>
      <c r="R895" s="79"/>
    </row>
    <row r="896" spans="5:18" ht="12.75">
      <c r="E896" s="79"/>
      <c r="F896" s="79"/>
      <c r="I896" s="79"/>
      <c r="J896" s="79"/>
      <c r="L896" s="79"/>
      <c r="O896" s="79"/>
      <c r="P896" s="79"/>
      <c r="Q896" s="79"/>
      <c r="R896" s="79"/>
    </row>
    <row r="897" spans="5:18" ht="12.75">
      <c r="E897" s="79"/>
      <c r="F897" s="79"/>
      <c r="I897" s="79"/>
      <c r="J897" s="79"/>
      <c r="L897" s="79"/>
      <c r="O897" s="79"/>
      <c r="P897" s="79"/>
      <c r="Q897" s="79"/>
      <c r="R897" s="79"/>
    </row>
    <row r="898" spans="5:18" ht="12.75">
      <c r="E898" s="79"/>
      <c r="F898" s="79"/>
      <c r="I898" s="79"/>
      <c r="J898" s="79"/>
      <c r="L898" s="79"/>
      <c r="O898" s="79"/>
      <c r="P898" s="79"/>
      <c r="Q898" s="79"/>
      <c r="R898" s="79"/>
    </row>
    <row r="899" spans="5:18" ht="12.75">
      <c r="E899" s="79"/>
      <c r="F899" s="79"/>
      <c r="I899" s="79"/>
      <c r="J899" s="79"/>
      <c r="L899" s="79"/>
      <c r="O899" s="79"/>
      <c r="P899" s="79"/>
      <c r="Q899" s="79"/>
      <c r="R899" s="79"/>
    </row>
    <row r="900" spans="5:18" ht="12.75">
      <c r="E900" s="79"/>
      <c r="F900" s="79"/>
      <c r="I900" s="79"/>
      <c r="J900" s="79"/>
      <c r="L900" s="79"/>
      <c r="O900" s="79"/>
      <c r="P900" s="79"/>
      <c r="Q900" s="79"/>
      <c r="R900" s="79"/>
    </row>
    <row r="901" spans="5:18" ht="12.75">
      <c r="E901" s="79"/>
      <c r="F901" s="79"/>
      <c r="I901" s="79"/>
      <c r="J901" s="79"/>
      <c r="L901" s="79"/>
      <c r="O901" s="79"/>
      <c r="P901" s="79"/>
      <c r="Q901" s="79"/>
      <c r="R901" s="79"/>
    </row>
    <row r="902" spans="5:18" ht="12.75">
      <c r="E902" s="79"/>
      <c r="F902" s="79"/>
      <c r="I902" s="79"/>
      <c r="J902" s="79"/>
      <c r="L902" s="79"/>
      <c r="O902" s="79"/>
      <c r="P902" s="79"/>
      <c r="Q902" s="79"/>
      <c r="R902" s="79"/>
    </row>
    <row r="903" spans="5:18" ht="12.75">
      <c r="E903" s="79"/>
      <c r="F903" s="79"/>
      <c r="I903" s="79"/>
      <c r="J903" s="79"/>
      <c r="L903" s="79"/>
      <c r="O903" s="79"/>
      <c r="P903" s="79"/>
      <c r="Q903" s="79"/>
      <c r="R903" s="79"/>
    </row>
    <row r="904" spans="5:18" ht="12.75">
      <c r="E904" s="79"/>
      <c r="F904" s="79"/>
      <c r="I904" s="79"/>
      <c r="J904" s="79"/>
      <c r="L904" s="79"/>
      <c r="O904" s="79"/>
      <c r="P904" s="79"/>
      <c r="Q904" s="79"/>
      <c r="R904" s="79"/>
    </row>
    <row r="905" spans="5:18" ht="12.75">
      <c r="E905" s="79"/>
      <c r="F905" s="79"/>
      <c r="I905" s="79"/>
      <c r="J905" s="79"/>
      <c r="L905" s="79"/>
      <c r="O905" s="79"/>
      <c r="P905" s="79"/>
      <c r="Q905" s="79"/>
      <c r="R905" s="79"/>
    </row>
    <row r="906" spans="5:18" ht="12.75">
      <c r="E906" s="79"/>
      <c r="F906" s="79"/>
      <c r="I906" s="79"/>
      <c r="J906" s="79"/>
      <c r="L906" s="79"/>
      <c r="O906" s="79"/>
      <c r="P906" s="79"/>
      <c r="Q906" s="79"/>
      <c r="R906" s="79"/>
    </row>
    <row r="907" spans="5:18" ht="12.75">
      <c r="E907" s="79"/>
      <c r="F907" s="79"/>
      <c r="I907" s="79"/>
      <c r="J907" s="79"/>
      <c r="L907" s="79"/>
      <c r="O907" s="79"/>
      <c r="P907" s="79"/>
      <c r="Q907" s="79"/>
      <c r="R907" s="79"/>
    </row>
    <row r="908" spans="5:18" ht="12.75">
      <c r="E908" s="79"/>
      <c r="F908" s="79"/>
      <c r="I908" s="79"/>
      <c r="J908" s="79"/>
      <c r="L908" s="79"/>
      <c r="O908" s="79"/>
      <c r="P908" s="79"/>
      <c r="Q908" s="79"/>
      <c r="R908" s="79"/>
    </row>
    <row r="909" spans="5:18" ht="12.75">
      <c r="E909" s="79"/>
      <c r="F909" s="79"/>
      <c r="I909" s="79"/>
      <c r="J909" s="79"/>
      <c r="L909" s="79"/>
      <c r="O909" s="79"/>
      <c r="P909" s="79"/>
      <c r="Q909" s="79"/>
      <c r="R909" s="79"/>
    </row>
    <row r="910" spans="5:18" ht="12.75">
      <c r="E910" s="79"/>
      <c r="F910" s="79"/>
      <c r="I910" s="79"/>
      <c r="J910" s="79"/>
      <c r="L910" s="79"/>
      <c r="O910" s="79"/>
      <c r="P910" s="79"/>
      <c r="Q910" s="79"/>
      <c r="R910" s="79"/>
    </row>
    <row r="911" spans="5:18" ht="12.75">
      <c r="E911" s="79"/>
      <c r="F911" s="79"/>
      <c r="I911" s="79"/>
      <c r="J911" s="79"/>
      <c r="L911" s="79"/>
      <c r="O911" s="79"/>
      <c r="P911" s="79"/>
      <c r="Q911" s="79"/>
      <c r="R911" s="79"/>
    </row>
    <row r="912" spans="5:18" ht="12.75">
      <c r="E912" s="79"/>
      <c r="F912" s="79"/>
      <c r="I912" s="79"/>
      <c r="J912" s="79"/>
      <c r="L912" s="79"/>
      <c r="O912" s="79"/>
      <c r="P912" s="79"/>
      <c r="Q912" s="79"/>
      <c r="R912" s="79"/>
    </row>
    <row r="913" spans="5:18" ht="12.75">
      <c r="E913" s="79"/>
      <c r="F913" s="79"/>
      <c r="I913" s="79"/>
      <c r="J913" s="79"/>
      <c r="L913" s="79"/>
      <c r="O913" s="79"/>
      <c r="P913" s="79"/>
      <c r="Q913" s="79"/>
      <c r="R913" s="79"/>
    </row>
    <row r="914" spans="5:18" ht="12.75">
      <c r="E914" s="79"/>
      <c r="F914" s="79"/>
      <c r="I914" s="79"/>
      <c r="J914" s="79"/>
      <c r="L914" s="79"/>
      <c r="O914" s="79"/>
      <c r="P914" s="79"/>
      <c r="Q914" s="79"/>
      <c r="R914" s="79"/>
    </row>
    <row r="915" spans="5:18" ht="12.75">
      <c r="E915" s="79"/>
      <c r="F915" s="79"/>
      <c r="I915" s="79"/>
      <c r="J915" s="79"/>
      <c r="L915" s="79"/>
      <c r="O915" s="79"/>
      <c r="P915" s="79"/>
      <c r="Q915" s="79"/>
      <c r="R915" s="79"/>
    </row>
    <row r="916" spans="5:18" ht="12.75">
      <c r="E916" s="79"/>
      <c r="F916" s="79"/>
      <c r="I916" s="79"/>
      <c r="J916" s="79"/>
      <c r="L916" s="79"/>
      <c r="O916" s="79"/>
      <c r="P916" s="79"/>
      <c r="Q916" s="79"/>
      <c r="R916" s="79"/>
    </row>
    <row r="917" spans="5:18" ht="12.75">
      <c r="E917" s="79"/>
      <c r="F917" s="79"/>
      <c r="I917" s="79"/>
      <c r="J917" s="79"/>
      <c r="L917" s="79"/>
      <c r="O917" s="79"/>
      <c r="P917" s="79"/>
      <c r="Q917" s="79"/>
      <c r="R917" s="79"/>
    </row>
    <row r="918" spans="5:18" ht="12.75">
      <c r="E918" s="79"/>
      <c r="F918" s="79"/>
      <c r="I918" s="79"/>
      <c r="J918" s="79"/>
      <c r="L918" s="79"/>
      <c r="O918" s="79"/>
      <c r="P918" s="79"/>
      <c r="Q918" s="79"/>
      <c r="R918" s="79"/>
    </row>
    <row r="919" spans="5:18" ht="12.75">
      <c r="E919" s="79"/>
      <c r="F919" s="79"/>
      <c r="I919" s="79"/>
      <c r="J919" s="79"/>
      <c r="L919" s="79"/>
      <c r="O919" s="79"/>
      <c r="P919" s="79"/>
      <c r="Q919" s="79"/>
      <c r="R919" s="79"/>
    </row>
    <row r="920" spans="5:18" ht="12.75">
      <c r="E920" s="79"/>
      <c r="F920" s="79"/>
      <c r="I920" s="79"/>
      <c r="J920" s="79"/>
      <c r="L920" s="79"/>
      <c r="O920" s="79"/>
      <c r="P920" s="79"/>
      <c r="Q920" s="79"/>
      <c r="R920" s="79"/>
    </row>
    <row r="921" spans="5:18" ht="12.75">
      <c r="E921" s="79"/>
      <c r="F921" s="79"/>
      <c r="I921" s="79"/>
      <c r="J921" s="79"/>
      <c r="L921" s="79"/>
      <c r="O921" s="79"/>
      <c r="P921" s="79"/>
      <c r="Q921" s="79"/>
      <c r="R921" s="79"/>
    </row>
    <row r="922" spans="5:18" ht="12.75">
      <c r="E922" s="79"/>
      <c r="F922" s="79"/>
      <c r="I922" s="79"/>
      <c r="J922" s="79"/>
      <c r="L922" s="79"/>
      <c r="O922" s="79"/>
      <c r="P922" s="79"/>
      <c r="Q922" s="79"/>
      <c r="R922" s="79"/>
    </row>
    <row r="923" spans="5:18" ht="12.75">
      <c r="E923" s="79"/>
      <c r="F923" s="79"/>
      <c r="I923" s="79"/>
      <c r="J923" s="79"/>
      <c r="L923" s="79"/>
      <c r="O923" s="79"/>
      <c r="P923" s="79"/>
      <c r="Q923" s="79"/>
      <c r="R923" s="79"/>
    </row>
    <row r="924" spans="5:18" ht="12.75">
      <c r="E924" s="79"/>
      <c r="F924" s="79"/>
      <c r="I924" s="79"/>
      <c r="J924" s="79"/>
      <c r="L924" s="79"/>
      <c r="O924" s="79"/>
      <c r="P924" s="79"/>
      <c r="Q924" s="79"/>
      <c r="R924" s="79"/>
    </row>
    <row r="925" spans="5:18" ht="12.75">
      <c r="E925" s="79"/>
      <c r="F925" s="79"/>
      <c r="I925" s="79"/>
      <c r="J925" s="79"/>
      <c r="L925" s="79"/>
      <c r="O925" s="79"/>
      <c r="P925" s="79"/>
      <c r="Q925" s="79"/>
      <c r="R925" s="79"/>
    </row>
    <row r="926" spans="5:18" ht="12.75">
      <c r="E926" s="79"/>
      <c r="F926" s="79"/>
      <c r="I926" s="79"/>
      <c r="J926" s="79"/>
      <c r="L926" s="79"/>
      <c r="O926" s="79"/>
      <c r="P926" s="79"/>
      <c r="Q926" s="79"/>
      <c r="R926" s="79"/>
    </row>
    <row r="927" spans="5:18" ht="12.75">
      <c r="E927" s="79"/>
      <c r="F927" s="79"/>
      <c r="I927" s="79"/>
      <c r="J927" s="79"/>
      <c r="L927" s="79"/>
      <c r="O927" s="79"/>
      <c r="P927" s="79"/>
      <c r="Q927" s="79"/>
      <c r="R927" s="79"/>
    </row>
    <row r="928" spans="5:18" ht="12.75">
      <c r="E928" s="79"/>
      <c r="F928" s="79"/>
      <c r="I928" s="79"/>
      <c r="J928" s="79"/>
      <c r="L928" s="79"/>
      <c r="O928" s="79"/>
      <c r="P928" s="79"/>
      <c r="Q928" s="79"/>
      <c r="R928" s="79"/>
    </row>
    <row r="929" spans="5:18" ht="12.75">
      <c r="E929" s="79"/>
      <c r="F929" s="79"/>
      <c r="I929" s="79"/>
      <c r="J929" s="79"/>
      <c r="L929" s="79"/>
      <c r="O929" s="79"/>
      <c r="P929" s="79"/>
      <c r="Q929" s="79"/>
      <c r="R929" s="79"/>
    </row>
    <row r="930" spans="5:18" ht="12.75">
      <c r="E930" s="79"/>
      <c r="F930" s="79"/>
      <c r="I930" s="79"/>
      <c r="J930" s="79"/>
      <c r="L930" s="79"/>
      <c r="O930" s="79"/>
      <c r="P930" s="79"/>
      <c r="Q930" s="79"/>
      <c r="R930" s="79"/>
    </row>
    <row r="931" spans="5:18" ht="12.75">
      <c r="E931" s="79"/>
      <c r="F931" s="79"/>
      <c r="I931" s="79"/>
      <c r="J931" s="79"/>
      <c r="L931" s="79"/>
      <c r="O931" s="79"/>
      <c r="P931" s="79"/>
      <c r="Q931" s="79"/>
      <c r="R931" s="79"/>
    </row>
    <row r="932" spans="5:18" ht="12.75">
      <c r="E932" s="79"/>
      <c r="F932" s="79"/>
      <c r="I932" s="79"/>
      <c r="J932" s="79"/>
      <c r="L932" s="79"/>
      <c r="O932" s="79"/>
      <c r="P932" s="79"/>
      <c r="Q932" s="79"/>
      <c r="R932" s="79"/>
    </row>
    <row r="933" spans="5:18" ht="12.75">
      <c r="E933" s="79"/>
      <c r="F933" s="79"/>
      <c r="I933" s="79"/>
      <c r="J933" s="79"/>
      <c r="L933" s="79"/>
      <c r="O933" s="79"/>
      <c r="P933" s="79"/>
      <c r="Q933" s="79"/>
      <c r="R933" s="79"/>
    </row>
    <row r="934" spans="5:18" ht="12.75">
      <c r="E934" s="79"/>
      <c r="F934" s="79"/>
      <c r="I934" s="79"/>
      <c r="J934" s="79"/>
      <c r="L934" s="79"/>
      <c r="O934" s="79"/>
      <c r="P934" s="79"/>
      <c r="Q934" s="79"/>
      <c r="R934" s="79"/>
    </row>
    <row r="935" spans="5:18" ht="12.75">
      <c r="E935" s="79"/>
      <c r="F935" s="79"/>
      <c r="I935" s="79"/>
      <c r="J935" s="79"/>
      <c r="L935" s="79"/>
      <c r="O935" s="79"/>
      <c r="P935" s="79"/>
      <c r="Q935" s="79"/>
      <c r="R935" s="79"/>
    </row>
    <row r="936" spans="5:18" ht="12.75">
      <c r="E936" s="79"/>
      <c r="F936" s="79"/>
      <c r="I936" s="79"/>
      <c r="J936" s="79"/>
      <c r="L936" s="79"/>
      <c r="O936" s="79"/>
      <c r="P936" s="79"/>
      <c r="Q936" s="79"/>
      <c r="R936" s="79"/>
    </row>
    <row r="937" spans="5:18" ht="12.75">
      <c r="E937" s="79"/>
      <c r="F937" s="79"/>
      <c r="I937" s="79"/>
      <c r="J937" s="79"/>
      <c r="L937" s="79"/>
      <c r="O937" s="79"/>
      <c r="P937" s="79"/>
      <c r="Q937" s="79"/>
      <c r="R937" s="79"/>
    </row>
    <row r="938" spans="5:18" ht="12.75">
      <c r="E938" s="79"/>
      <c r="F938" s="79"/>
      <c r="I938" s="79"/>
      <c r="J938" s="79"/>
      <c r="L938" s="79"/>
      <c r="O938" s="79"/>
      <c r="P938" s="79"/>
      <c r="Q938" s="79"/>
      <c r="R938" s="79"/>
    </row>
    <row r="939" spans="5:18" ht="12.75">
      <c r="E939" s="79"/>
      <c r="F939" s="79"/>
      <c r="I939" s="79"/>
      <c r="J939" s="79"/>
      <c r="L939" s="79"/>
      <c r="O939" s="79"/>
      <c r="P939" s="79"/>
      <c r="Q939" s="79"/>
      <c r="R939" s="79"/>
    </row>
    <row r="940" spans="5:18" ht="12.75">
      <c r="E940" s="79"/>
      <c r="F940" s="79"/>
      <c r="I940" s="79"/>
      <c r="J940" s="79"/>
      <c r="L940" s="79"/>
      <c r="O940" s="79"/>
      <c r="P940" s="79"/>
      <c r="Q940" s="79"/>
      <c r="R940" s="79"/>
    </row>
    <row r="941" spans="5:18" ht="12.75">
      <c r="E941" s="79"/>
      <c r="F941" s="79"/>
      <c r="I941" s="79"/>
      <c r="J941" s="79"/>
      <c r="L941" s="79"/>
      <c r="O941" s="79"/>
      <c r="P941" s="79"/>
      <c r="Q941" s="79"/>
      <c r="R941" s="79"/>
    </row>
    <row r="942" spans="5:18" ht="12.75">
      <c r="E942" s="79"/>
      <c r="F942" s="79"/>
      <c r="I942" s="79"/>
      <c r="J942" s="79"/>
      <c r="L942" s="79"/>
      <c r="O942" s="79"/>
      <c r="P942" s="79"/>
      <c r="Q942" s="79"/>
      <c r="R942" s="79"/>
    </row>
    <row r="943" spans="5:18" ht="12.75">
      <c r="E943" s="79"/>
      <c r="F943" s="79"/>
      <c r="I943" s="79"/>
      <c r="J943" s="79"/>
      <c r="L943" s="79"/>
      <c r="O943" s="79"/>
      <c r="P943" s="79"/>
      <c r="Q943" s="79"/>
      <c r="R943" s="79"/>
    </row>
    <row r="944" spans="5:18" ht="12.75">
      <c r="E944" s="79"/>
      <c r="F944" s="79"/>
      <c r="I944" s="79"/>
      <c r="J944" s="79"/>
      <c r="L944" s="79"/>
      <c r="O944" s="79"/>
      <c r="P944" s="79"/>
      <c r="Q944" s="79"/>
      <c r="R944" s="79"/>
    </row>
    <row r="945" spans="5:18" ht="12.75">
      <c r="E945" s="79"/>
      <c r="F945" s="79"/>
      <c r="I945" s="79"/>
      <c r="J945" s="79"/>
      <c r="L945" s="79"/>
      <c r="O945" s="79"/>
      <c r="P945" s="79"/>
      <c r="Q945" s="79"/>
      <c r="R945" s="79"/>
    </row>
    <row r="946" spans="5:18" ht="12.75">
      <c r="E946" s="79"/>
      <c r="F946" s="79"/>
      <c r="I946" s="79"/>
      <c r="J946" s="79"/>
      <c r="L946" s="79"/>
      <c r="O946" s="79"/>
      <c r="P946" s="79"/>
      <c r="Q946" s="79"/>
      <c r="R946" s="79"/>
    </row>
    <row r="947" spans="5:18" ht="12.75">
      <c r="E947" s="79"/>
      <c r="F947" s="79"/>
      <c r="I947" s="79"/>
      <c r="J947" s="79"/>
      <c r="L947" s="79"/>
      <c r="O947" s="79"/>
      <c r="P947" s="79"/>
      <c r="Q947" s="79"/>
      <c r="R947" s="79"/>
    </row>
    <row r="948" spans="5:18" ht="12.75">
      <c r="E948" s="79"/>
      <c r="F948" s="79"/>
      <c r="I948" s="79"/>
      <c r="J948" s="79"/>
      <c r="L948" s="79"/>
      <c r="O948" s="79"/>
      <c r="P948" s="79"/>
      <c r="Q948" s="79"/>
      <c r="R948" s="79"/>
    </row>
    <row r="949" spans="5:18" ht="12.75">
      <c r="E949" s="79"/>
      <c r="F949" s="79"/>
      <c r="I949" s="79"/>
      <c r="J949" s="79"/>
      <c r="L949" s="79"/>
      <c r="O949" s="79"/>
      <c r="P949" s="79"/>
      <c r="Q949" s="79"/>
      <c r="R949" s="79"/>
    </row>
    <row r="950" spans="5:18" ht="12.75">
      <c r="E950" s="79"/>
      <c r="F950" s="79"/>
      <c r="I950" s="79"/>
      <c r="J950" s="79"/>
      <c r="L950" s="79"/>
      <c r="O950" s="79"/>
      <c r="P950" s="79"/>
      <c r="Q950" s="79"/>
      <c r="R950" s="79"/>
    </row>
    <row r="951" spans="5:18" ht="12.75">
      <c r="E951" s="79"/>
      <c r="F951" s="79"/>
      <c r="I951" s="79"/>
      <c r="J951" s="79"/>
      <c r="L951" s="79"/>
      <c r="O951" s="79"/>
      <c r="P951" s="79"/>
      <c r="Q951" s="79"/>
      <c r="R951" s="79"/>
    </row>
    <row r="952" spans="5:18" ht="12.75">
      <c r="E952" s="79"/>
      <c r="F952" s="79"/>
      <c r="I952" s="79"/>
      <c r="J952" s="79"/>
      <c r="L952" s="79"/>
      <c r="O952" s="79"/>
      <c r="P952" s="79"/>
      <c r="Q952" s="79"/>
      <c r="R952" s="79"/>
    </row>
    <row r="953" spans="5:18" ht="12.75">
      <c r="E953" s="79"/>
      <c r="F953" s="79"/>
      <c r="I953" s="79"/>
      <c r="J953" s="79"/>
      <c r="L953" s="79"/>
      <c r="O953" s="79"/>
      <c r="P953" s="79"/>
      <c r="Q953" s="79"/>
      <c r="R953" s="79"/>
    </row>
    <row r="954" spans="5:18" ht="12.75">
      <c r="E954" s="79"/>
      <c r="F954" s="79"/>
      <c r="I954" s="79"/>
      <c r="J954" s="79"/>
      <c r="L954" s="79"/>
      <c r="O954" s="79"/>
      <c r="P954" s="79"/>
      <c r="Q954" s="79"/>
      <c r="R954" s="79"/>
    </row>
    <row r="955" spans="5:18" ht="12.75">
      <c r="E955" s="79"/>
      <c r="F955" s="79"/>
      <c r="I955" s="79"/>
      <c r="J955" s="79"/>
      <c r="L955" s="79"/>
      <c r="O955" s="79"/>
      <c r="P955" s="79"/>
      <c r="Q955" s="79"/>
      <c r="R955" s="79"/>
    </row>
    <row r="956" spans="5:18" ht="12.75">
      <c r="E956" s="79"/>
      <c r="F956" s="79"/>
      <c r="I956" s="79"/>
      <c r="J956" s="79"/>
      <c r="L956" s="79"/>
      <c r="O956" s="79"/>
      <c r="P956" s="79"/>
      <c r="Q956" s="79"/>
      <c r="R956" s="79"/>
    </row>
    <row r="957" spans="5:18" ht="12.75">
      <c r="E957" s="79"/>
      <c r="F957" s="79"/>
      <c r="I957" s="79"/>
      <c r="J957" s="79"/>
      <c r="L957" s="79"/>
      <c r="O957" s="79"/>
      <c r="P957" s="79"/>
      <c r="Q957" s="79"/>
      <c r="R957" s="79"/>
    </row>
    <row r="958" spans="5:18" ht="12.75">
      <c r="E958" s="79"/>
      <c r="F958" s="79"/>
      <c r="I958" s="79"/>
      <c r="J958" s="79"/>
      <c r="L958" s="79"/>
      <c r="O958" s="79"/>
      <c r="P958" s="79"/>
      <c r="Q958" s="79"/>
      <c r="R958" s="79"/>
    </row>
    <row r="959" spans="5:18" ht="12.75">
      <c r="E959" s="79"/>
      <c r="F959" s="79"/>
      <c r="I959" s="79"/>
      <c r="J959" s="79"/>
      <c r="L959" s="79"/>
      <c r="O959" s="79"/>
      <c r="P959" s="79"/>
      <c r="Q959" s="79"/>
      <c r="R959" s="79"/>
    </row>
    <row r="960" spans="5:18" ht="12.75">
      <c r="E960" s="79"/>
      <c r="F960" s="79"/>
      <c r="I960" s="79"/>
      <c r="J960" s="79"/>
      <c r="L960" s="79"/>
      <c r="O960" s="79"/>
      <c r="P960" s="79"/>
      <c r="Q960" s="79"/>
      <c r="R960" s="79"/>
    </row>
    <row r="961" spans="5:18" ht="12.75">
      <c r="E961" s="79"/>
      <c r="F961" s="79"/>
      <c r="I961" s="79"/>
      <c r="J961" s="79"/>
      <c r="L961" s="79"/>
      <c r="O961" s="79"/>
      <c r="P961" s="79"/>
      <c r="Q961" s="79"/>
      <c r="R961" s="79"/>
    </row>
    <row r="962" spans="5:18" ht="12.75">
      <c r="E962" s="79"/>
      <c r="F962" s="79"/>
      <c r="I962" s="79"/>
      <c r="J962" s="79"/>
      <c r="L962" s="79"/>
      <c r="O962" s="79"/>
      <c r="P962" s="79"/>
      <c r="Q962" s="79"/>
      <c r="R962" s="79"/>
    </row>
    <row r="963" spans="5:18" ht="12.75">
      <c r="E963" s="79"/>
      <c r="F963" s="79"/>
      <c r="I963" s="79"/>
      <c r="J963" s="79"/>
      <c r="L963" s="79"/>
      <c r="O963" s="79"/>
      <c r="P963" s="79"/>
      <c r="Q963" s="79"/>
      <c r="R963" s="79"/>
    </row>
    <row r="964" spans="5:18" ht="12.75">
      <c r="E964" s="79"/>
      <c r="F964" s="79"/>
      <c r="I964" s="79"/>
      <c r="J964" s="79"/>
      <c r="L964" s="79"/>
      <c r="O964" s="79"/>
      <c r="P964" s="79"/>
      <c r="Q964" s="79"/>
      <c r="R964" s="79"/>
    </row>
    <row r="965" spans="5:18" ht="12.75">
      <c r="E965" s="79"/>
      <c r="F965" s="79"/>
      <c r="I965" s="79"/>
      <c r="J965" s="79"/>
      <c r="L965" s="79"/>
      <c r="O965" s="79"/>
      <c r="P965" s="79"/>
      <c r="Q965" s="79"/>
      <c r="R965" s="79"/>
    </row>
    <row r="966" spans="5:18" ht="12.75">
      <c r="E966" s="79"/>
      <c r="F966" s="79"/>
      <c r="I966" s="79"/>
      <c r="J966" s="79"/>
      <c r="L966" s="79"/>
      <c r="O966" s="79"/>
      <c r="P966" s="79"/>
      <c r="Q966" s="79"/>
      <c r="R966" s="79"/>
    </row>
    <row r="967" spans="5:18" ht="12.75">
      <c r="E967" s="79"/>
      <c r="F967" s="79"/>
      <c r="I967" s="79"/>
      <c r="J967" s="79"/>
      <c r="L967" s="79"/>
      <c r="O967" s="79"/>
      <c r="P967" s="79"/>
      <c r="Q967" s="79"/>
      <c r="R967" s="79"/>
    </row>
    <row r="968" spans="5:18" ht="12.75">
      <c r="E968" s="79"/>
      <c r="F968" s="79"/>
      <c r="I968" s="79"/>
      <c r="J968" s="79"/>
      <c r="L968" s="79"/>
      <c r="O968" s="79"/>
      <c r="P968" s="79"/>
      <c r="Q968" s="79"/>
      <c r="R968" s="79"/>
    </row>
    <row r="969" spans="5:18" ht="12.75">
      <c r="E969" s="79"/>
      <c r="F969" s="79"/>
      <c r="I969" s="79"/>
      <c r="J969" s="79"/>
      <c r="L969" s="79"/>
      <c r="O969" s="79"/>
      <c r="P969" s="79"/>
      <c r="Q969" s="79"/>
      <c r="R969" s="79"/>
    </row>
    <row r="970" spans="5:18" ht="12.75">
      <c r="E970" s="79"/>
      <c r="F970" s="79"/>
      <c r="I970" s="79"/>
      <c r="J970" s="79"/>
      <c r="L970" s="79"/>
      <c r="O970" s="79"/>
      <c r="P970" s="79"/>
      <c r="Q970" s="79"/>
      <c r="R970" s="79"/>
    </row>
    <row r="971" spans="5:18" ht="12.75">
      <c r="E971" s="79"/>
      <c r="F971" s="79"/>
      <c r="I971" s="79"/>
      <c r="J971" s="79"/>
      <c r="L971" s="79"/>
      <c r="O971" s="79"/>
      <c r="P971" s="79"/>
      <c r="Q971" s="79"/>
      <c r="R971" s="79"/>
    </row>
    <row r="972" spans="5:18" ht="12.75">
      <c r="E972" s="79"/>
      <c r="F972" s="79"/>
      <c r="I972" s="79"/>
      <c r="J972" s="79"/>
      <c r="L972" s="79"/>
      <c r="O972" s="79"/>
      <c r="P972" s="79"/>
      <c r="Q972" s="79"/>
      <c r="R972" s="79"/>
    </row>
    <row r="973" spans="5:18" ht="12.75">
      <c r="E973" s="79"/>
      <c r="F973" s="79"/>
      <c r="I973" s="79"/>
      <c r="J973" s="79"/>
      <c r="L973" s="79"/>
      <c r="O973" s="79"/>
      <c r="P973" s="79"/>
      <c r="Q973" s="79"/>
      <c r="R973" s="79"/>
    </row>
    <row r="974" spans="5:18" ht="12.75">
      <c r="E974" s="79"/>
      <c r="F974" s="79"/>
      <c r="I974" s="79"/>
      <c r="J974" s="79"/>
      <c r="L974" s="79"/>
      <c r="O974" s="79"/>
      <c r="P974" s="79"/>
      <c r="Q974" s="79"/>
      <c r="R974" s="79"/>
    </row>
    <row r="975" spans="5:18" ht="12.75">
      <c r="E975" s="79"/>
      <c r="F975" s="79"/>
      <c r="I975" s="79"/>
      <c r="J975" s="79"/>
      <c r="L975" s="79"/>
      <c r="O975" s="79"/>
      <c r="P975" s="79"/>
      <c r="Q975" s="79"/>
      <c r="R975" s="79"/>
    </row>
    <row r="976" spans="5:18" ht="12.75">
      <c r="E976" s="79"/>
      <c r="F976" s="79"/>
      <c r="I976" s="79"/>
      <c r="J976" s="79"/>
      <c r="L976" s="79"/>
      <c r="O976" s="79"/>
      <c r="P976" s="79"/>
      <c r="Q976" s="79"/>
      <c r="R976" s="79"/>
    </row>
    <row r="977" spans="5:18" ht="12.75">
      <c r="E977" s="79"/>
      <c r="F977" s="79"/>
      <c r="I977" s="79"/>
      <c r="J977" s="79"/>
      <c r="L977" s="79"/>
      <c r="O977" s="79"/>
      <c r="P977" s="79"/>
      <c r="Q977" s="79"/>
      <c r="R977" s="79"/>
    </row>
    <row r="978" spans="5:18" ht="12.75">
      <c r="E978" s="79"/>
      <c r="F978" s="79"/>
      <c r="I978" s="79"/>
      <c r="J978" s="79"/>
      <c r="L978" s="79"/>
      <c r="O978" s="79"/>
      <c r="P978" s="79"/>
      <c r="Q978" s="79"/>
      <c r="R978" s="79"/>
    </row>
    <row r="979" spans="5:18" ht="12.75">
      <c r="E979" s="79"/>
      <c r="F979" s="79"/>
      <c r="I979" s="79"/>
      <c r="J979" s="79"/>
      <c r="L979" s="79"/>
      <c r="O979" s="79"/>
      <c r="P979" s="79"/>
      <c r="Q979" s="79"/>
      <c r="R979" s="79"/>
    </row>
    <row r="980" spans="5:18" ht="12.75">
      <c r="E980" s="79"/>
      <c r="F980" s="79"/>
      <c r="I980" s="79"/>
      <c r="J980" s="79"/>
      <c r="L980" s="79"/>
      <c r="O980" s="79"/>
      <c r="P980" s="79"/>
      <c r="Q980" s="79"/>
      <c r="R980" s="79"/>
    </row>
    <row r="981" spans="5:18" ht="12.75">
      <c r="E981" s="79"/>
      <c r="F981" s="79"/>
      <c r="I981" s="79"/>
      <c r="J981" s="79"/>
      <c r="L981" s="79"/>
      <c r="O981" s="79"/>
      <c r="P981" s="79"/>
      <c r="Q981" s="79"/>
      <c r="R981" s="79"/>
    </row>
    <row r="982" spans="5:18" ht="12.75">
      <c r="E982" s="79"/>
      <c r="F982" s="79"/>
      <c r="I982" s="79"/>
      <c r="J982" s="79"/>
      <c r="L982" s="79"/>
      <c r="O982" s="79"/>
      <c r="P982" s="79"/>
      <c r="Q982" s="79"/>
      <c r="R982" s="79"/>
    </row>
    <row r="983" spans="5:18" ht="12.75">
      <c r="E983" s="79"/>
      <c r="F983" s="79"/>
      <c r="I983" s="79"/>
      <c r="J983" s="79"/>
      <c r="L983" s="79"/>
      <c r="O983" s="79"/>
      <c r="P983" s="79"/>
      <c r="Q983" s="79"/>
      <c r="R983" s="79"/>
    </row>
    <row r="984" spans="5:18" ht="12.75">
      <c r="E984" s="79"/>
      <c r="F984" s="79"/>
      <c r="I984" s="79"/>
      <c r="J984" s="79"/>
      <c r="L984" s="79"/>
      <c r="O984" s="79"/>
      <c r="P984" s="79"/>
      <c r="Q984" s="79"/>
      <c r="R984" s="79"/>
    </row>
    <row r="985" spans="5:18" ht="12.75">
      <c r="E985" s="79"/>
      <c r="F985" s="79"/>
      <c r="I985" s="79"/>
      <c r="J985" s="79"/>
      <c r="L985" s="79"/>
      <c r="O985" s="79"/>
      <c r="P985" s="79"/>
      <c r="Q985" s="79"/>
      <c r="R985" s="79"/>
    </row>
    <row r="986" spans="5:18" ht="12.75">
      <c r="E986" s="79"/>
      <c r="F986" s="79"/>
      <c r="I986" s="79"/>
      <c r="J986" s="79"/>
      <c r="L986" s="79"/>
      <c r="O986" s="79"/>
      <c r="P986" s="79"/>
      <c r="Q986" s="79"/>
      <c r="R986" s="79"/>
    </row>
    <row r="987" spans="5:18" ht="12.75">
      <c r="E987" s="79"/>
      <c r="F987" s="79"/>
      <c r="I987" s="79"/>
      <c r="J987" s="79"/>
      <c r="L987" s="79"/>
      <c r="O987" s="79"/>
      <c r="P987" s="79"/>
      <c r="Q987" s="79"/>
      <c r="R987" s="79"/>
    </row>
    <row r="988" spans="5:18" ht="12.75">
      <c r="E988" s="79"/>
      <c r="F988" s="79"/>
      <c r="I988" s="79"/>
      <c r="J988" s="79"/>
      <c r="L988" s="79"/>
      <c r="O988" s="79"/>
      <c r="P988" s="79"/>
      <c r="Q988" s="79"/>
      <c r="R988" s="79"/>
    </row>
    <row r="989" spans="5:18" ht="12.75">
      <c r="E989" s="79"/>
      <c r="F989" s="79"/>
      <c r="I989" s="79"/>
      <c r="J989" s="79"/>
      <c r="L989" s="79"/>
      <c r="O989" s="79"/>
      <c r="P989" s="79"/>
      <c r="Q989" s="79"/>
      <c r="R989" s="79"/>
    </row>
    <row r="990" spans="5:18" ht="12.75">
      <c r="E990" s="79"/>
      <c r="F990" s="79"/>
      <c r="I990" s="79"/>
      <c r="J990" s="79"/>
      <c r="L990" s="79"/>
      <c r="O990" s="79"/>
      <c r="P990" s="79"/>
      <c r="Q990" s="79"/>
      <c r="R990" s="79"/>
    </row>
    <row r="991" spans="5:18" ht="12.75">
      <c r="E991" s="79"/>
      <c r="F991" s="79"/>
      <c r="I991" s="79"/>
      <c r="J991" s="79"/>
      <c r="L991" s="79"/>
      <c r="O991" s="79"/>
      <c r="P991" s="79"/>
      <c r="Q991" s="79"/>
      <c r="R991" s="79"/>
    </row>
    <row r="992" spans="5:18" ht="12.75">
      <c r="E992" s="79"/>
      <c r="F992" s="79"/>
      <c r="I992" s="79"/>
      <c r="J992" s="79"/>
      <c r="L992" s="79"/>
      <c r="O992" s="79"/>
      <c r="P992" s="79"/>
      <c r="Q992" s="79"/>
      <c r="R992" s="79"/>
    </row>
    <row r="993" spans="5:18" ht="12.75">
      <c r="E993" s="79"/>
      <c r="F993" s="79"/>
      <c r="I993" s="79"/>
      <c r="J993" s="79"/>
      <c r="L993" s="79"/>
      <c r="O993" s="79"/>
      <c r="P993" s="79"/>
      <c r="Q993" s="79"/>
      <c r="R993" s="79"/>
    </row>
    <row r="994" spans="5:18" ht="12.75">
      <c r="E994" s="79"/>
      <c r="F994" s="79"/>
      <c r="I994" s="79"/>
      <c r="J994" s="79"/>
      <c r="L994" s="79"/>
      <c r="O994" s="79"/>
      <c r="P994" s="79"/>
      <c r="Q994" s="79"/>
      <c r="R994" s="79"/>
    </row>
    <row r="995" spans="5:18" ht="12.75">
      <c r="E995" s="79"/>
      <c r="F995" s="79"/>
      <c r="I995" s="79"/>
      <c r="J995" s="79"/>
      <c r="L995" s="79"/>
      <c r="O995" s="79"/>
      <c r="P995" s="79"/>
      <c r="Q995" s="79"/>
      <c r="R995" s="79"/>
    </row>
    <row r="996" spans="5:18" ht="12.75">
      <c r="E996" s="79"/>
      <c r="F996" s="79"/>
      <c r="I996" s="79"/>
      <c r="J996" s="79"/>
      <c r="L996" s="79"/>
      <c r="O996" s="79"/>
      <c r="P996" s="79"/>
      <c r="Q996" s="79"/>
      <c r="R996" s="79"/>
    </row>
    <row r="997" spans="5:18" ht="12.75">
      <c r="E997" s="79"/>
      <c r="F997" s="79"/>
      <c r="I997" s="79"/>
      <c r="J997" s="79"/>
      <c r="L997" s="79"/>
      <c r="O997" s="79"/>
      <c r="P997" s="79"/>
      <c r="Q997" s="79"/>
      <c r="R997" s="79"/>
    </row>
    <row r="998" spans="5:18" ht="12.75">
      <c r="E998" s="79"/>
      <c r="F998" s="79"/>
      <c r="I998" s="79"/>
      <c r="J998" s="79"/>
      <c r="L998" s="79"/>
      <c r="O998" s="79"/>
      <c r="P998" s="79"/>
      <c r="Q998" s="79"/>
      <c r="R998" s="79"/>
    </row>
    <row r="999" spans="5:18" ht="12.75">
      <c r="E999" s="79"/>
      <c r="F999" s="79"/>
      <c r="I999" s="79"/>
      <c r="J999" s="79"/>
      <c r="L999" s="79"/>
      <c r="O999" s="79"/>
      <c r="P999" s="79"/>
      <c r="Q999" s="79"/>
      <c r="R999" s="79"/>
    </row>
    <row r="1000" spans="5:18" ht="12.75">
      <c r="E1000" s="79"/>
      <c r="F1000" s="79"/>
      <c r="I1000" s="79"/>
      <c r="J1000" s="79"/>
      <c r="L1000" s="79"/>
      <c r="O1000" s="79"/>
      <c r="P1000" s="79"/>
      <c r="Q1000" s="79"/>
      <c r="R1000" s="79"/>
    </row>
    <row r="1001" spans="5:18" ht="12.75">
      <c r="E1001" s="79"/>
      <c r="F1001" s="79"/>
      <c r="I1001" s="79"/>
      <c r="J1001" s="79"/>
      <c r="L1001" s="79"/>
      <c r="O1001" s="79"/>
      <c r="P1001" s="79"/>
      <c r="Q1001" s="79"/>
      <c r="R1001" s="79"/>
    </row>
    <row r="1002" spans="5:18" ht="12.75">
      <c r="E1002" s="79"/>
      <c r="F1002" s="79"/>
      <c r="I1002" s="79"/>
      <c r="J1002" s="79"/>
      <c r="L1002" s="79"/>
      <c r="O1002" s="79"/>
      <c r="P1002" s="79"/>
      <c r="Q1002" s="79"/>
      <c r="R1002" s="79"/>
    </row>
    <row r="1003" spans="5:18" ht="12.75">
      <c r="E1003" s="79"/>
      <c r="F1003" s="79"/>
      <c r="I1003" s="79"/>
      <c r="J1003" s="79"/>
      <c r="L1003" s="79"/>
      <c r="O1003" s="79"/>
      <c r="P1003" s="79"/>
      <c r="Q1003" s="79"/>
      <c r="R1003" s="79"/>
    </row>
    <row r="1004" spans="5:18" ht="12.75">
      <c r="E1004" s="79"/>
      <c r="F1004" s="79"/>
      <c r="I1004" s="79"/>
      <c r="J1004" s="79"/>
      <c r="L1004" s="79"/>
      <c r="O1004" s="79"/>
      <c r="P1004" s="79"/>
      <c r="Q1004" s="79"/>
      <c r="R1004" s="79"/>
    </row>
    <row r="1005" spans="5:18" ht="12.75">
      <c r="E1005" s="79"/>
      <c r="F1005" s="79"/>
      <c r="I1005" s="79"/>
      <c r="J1005" s="79"/>
      <c r="L1005" s="79"/>
      <c r="O1005" s="79"/>
      <c r="P1005" s="79"/>
      <c r="Q1005" s="79"/>
      <c r="R1005" s="79"/>
    </row>
    <row r="1006" spans="5:18" ht="12.75">
      <c r="E1006" s="79"/>
      <c r="F1006" s="79"/>
      <c r="I1006" s="79"/>
      <c r="J1006" s="79"/>
      <c r="L1006" s="79"/>
      <c r="O1006" s="79"/>
      <c r="P1006" s="79"/>
      <c r="Q1006" s="79"/>
      <c r="R1006" s="79"/>
    </row>
    <row r="1007" spans="5:18" ht="12.75">
      <c r="E1007" s="79"/>
      <c r="F1007" s="79"/>
      <c r="I1007" s="79"/>
      <c r="J1007" s="79"/>
      <c r="L1007" s="79"/>
      <c r="O1007" s="79"/>
      <c r="P1007" s="79"/>
      <c r="Q1007" s="79"/>
      <c r="R1007" s="79"/>
    </row>
    <row r="1008" spans="5:18" ht="12.75">
      <c r="E1008" s="79"/>
      <c r="F1008" s="79"/>
      <c r="I1008" s="79"/>
      <c r="J1008" s="79"/>
      <c r="L1008" s="79"/>
      <c r="O1008" s="79"/>
      <c r="P1008" s="79"/>
      <c r="Q1008" s="79"/>
      <c r="R1008" s="79"/>
    </row>
    <row r="1009" spans="5:18" ht="12.75">
      <c r="E1009" s="79"/>
      <c r="F1009" s="79"/>
      <c r="I1009" s="79"/>
      <c r="J1009" s="79"/>
      <c r="L1009" s="79"/>
      <c r="O1009" s="79"/>
      <c r="P1009" s="79"/>
      <c r="Q1009" s="79"/>
      <c r="R1009" s="79"/>
    </row>
    <row r="1010" spans="5:18" ht="12.75">
      <c r="E1010" s="79"/>
      <c r="F1010" s="79"/>
      <c r="I1010" s="79"/>
      <c r="J1010" s="79"/>
      <c r="L1010" s="79"/>
      <c r="O1010" s="79"/>
      <c r="P1010" s="79"/>
      <c r="Q1010" s="79"/>
      <c r="R1010" s="79"/>
    </row>
    <row r="1011" spans="5:18" ht="12.75">
      <c r="E1011" s="79"/>
      <c r="F1011" s="79"/>
      <c r="I1011" s="79"/>
      <c r="J1011" s="79"/>
      <c r="L1011" s="79"/>
      <c r="O1011" s="79"/>
      <c r="P1011" s="79"/>
      <c r="Q1011" s="79"/>
      <c r="R1011" s="79"/>
    </row>
    <row r="1012" spans="5:18" ht="12.75">
      <c r="E1012" s="79"/>
      <c r="F1012" s="79"/>
      <c r="I1012" s="79"/>
      <c r="J1012" s="79"/>
      <c r="L1012" s="79"/>
      <c r="O1012" s="79"/>
      <c r="P1012" s="79"/>
      <c r="Q1012" s="79"/>
      <c r="R1012" s="79"/>
    </row>
    <row r="1013" spans="5:18" ht="12.75">
      <c r="E1013" s="79"/>
      <c r="F1013" s="79"/>
      <c r="I1013" s="79"/>
      <c r="J1013" s="79"/>
      <c r="L1013" s="79"/>
      <c r="O1013" s="79"/>
      <c r="P1013" s="79"/>
      <c r="Q1013" s="79"/>
      <c r="R1013" s="79"/>
    </row>
    <row r="1014" spans="5:18" ht="12.75">
      <c r="E1014" s="79"/>
      <c r="F1014" s="79"/>
      <c r="I1014" s="79"/>
      <c r="J1014" s="79"/>
      <c r="L1014" s="79"/>
      <c r="O1014" s="79"/>
      <c r="P1014" s="79"/>
      <c r="Q1014" s="79"/>
      <c r="R1014" s="79"/>
    </row>
    <row r="1015" spans="5:18" ht="12.75">
      <c r="E1015" s="79"/>
      <c r="F1015" s="79"/>
      <c r="I1015" s="79"/>
      <c r="J1015" s="79"/>
      <c r="L1015" s="79"/>
      <c r="O1015" s="79"/>
      <c r="P1015" s="79"/>
      <c r="Q1015" s="79"/>
      <c r="R1015" s="79"/>
    </row>
    <row r="1016" spans="5:18" ht="12.75">
      <c r="E1016" s="79"/>
      <c r="F1016" s="79"/>
      <c r="I1016" s="79"/>
      <c r="J1016" s="79"/>
      <c r="L1016" s="79"/>
      <c r="O1016" s="79"/>
      <c r="P1016" s="79"/>
      <c r="Q1016" s="79"/>
      <c r="R1016" s="79"/>
    </row>
    <row r="1017" spans="5:18" ht="12.75">
      <c r="E1017" s="79"/>
      <c r="F1017" s="79"/>
      <c r="I1017" s="79"/>
      <c r="J1017" s="79"/>
      <c r="L1017" s="79"/>
      <c r="O1017" s="79"/>
      <c r="P1017" s="79"/>
      <c r="Q1017" s="79"/>
      <c r="R1017" s="79"/>
    </row>
    <row r="1018" spans="5:18" ht="12.75">
      <c r="E1018" s="79"/>
      <c r="F1018" s="79"/>
      <c r="I1018" s="79"/>
      <c r="J1018" s="79"/>
      <c r="L1018" s="79"/>
      <c r="O1018" s="79"/>
      <c r="P1018" s="79"/>
      <c r="Q1018" s="79"/>
      <c r="R1018" s="79"/>
    </row>
    <row r="1019" spans="5:18" ht="12.75">
      <c r="E1019" s="79"/>
      <c r="F1019" s="79"/>
      <c r="I1019" s="79"/>
      <c r="J1019" s="79"/>
      <c r="L1019" s="79"/>
      <c r="O1019" s="79"/>
      <c r="P1019" s="79"/>
      <c r="Q1019" s="79"/>
      <c r="R1019" s="79"/>
    </row>
    <row r="1020" spans="5:18" ht="12.75">
      <c r="E1020" s="79"/>
      <c r="F1020" s="79"/>
      <c r="I1020" s="79"/>
      <c r="J1020" s="79"/>
      <c r="L1020" s="79"/>
      <c r="O1020" s="79"/>
      <c r="P1020" s="79"/>
      <c r="Q1020" s="79"/>
      <c r="R1020" s="79"/>
    </row>
    <row r="1021" spans="5:18" ht="12.75">
      <c r="E1021" s="79"/>
      <c r="F1021" s="79"/>
      <c r="I1021" s="79"/>
      <c r="J1021" s="79"/>
      <c r="L1021" s="79"/>
      <c r="O1021" s="79"/>
      <c r="P1021" s="79"/>
      <c r="Q1021" s="79"/>
      <c r="R1021" s="79"/>
    </row>
    <row r="1022" spans="5:18" ht="12.75">
      <c r="E1022" s="79"/>
      <c r="F1022" s="79"/>
      <c r="I1022" s="79"/>
      <c r="J1022" s="79"/>
      <c r="L1022" s="79"/>
      <c r="O1022" s="79"/>
      <c r="P1022" s="79"/>
      <c r="Q1022" s="79"/>
      <c r="R1022" s="79"/>
    </row>
    <row r="1023" spans="5:18" ht="12.75">
      <c r="E1023" s="79"/>
      <c r="F1023" s="79"/>
      <c r="I1023" s="79"/>
      <c r="J1023" s="79"/>
      <c r="L1023" s="79"/>
      <c r="O1023" s="79"/>
      <c r="P1023" s="79"/>
      <c r="Q1023" s="79"/>
      <c r="R1023" s="79"/>
    </row>
    <row r="1024" spans="5:18" ht="12.75">
      <c r="E1024" s="79"/>
      <c r="F1024" s="79"/>
      <c r="I1024" s="79"/>
      <c r="J1024" s="79"/>
      <c r="L1024" s="79"/>
      <c r="O1024" s="79"/>
      <c r="P1024" s="79"/>
      <c r="Q1024" s="79"/>
      <c r="R1024" s="79"/>
    </row>
    <row r="1025" spans="5:18" ht="12.75">
      <c r="E1025" s="79"/>
      <c r="F1025" s="79"/>
      <c r="I1025" s="79"/>
      <c r="J1025" s="79"/>
      <c r="L1025" s="79"/>
      <c r="O1025" s="79"/>
      <c r="P1025" s="79"/>
      <c r="Q1025" s="79"/>
      <c r="R1025" s="79"/>
    </row>
    <row r="1026" spans="5:18" ht="12.75">
      <c r="E1026" s="79"/>
      <c r="F1026" s="79"/>
      <c r="I1026" s="79"/>
      <c r="J1026" s="79"/>
      <c r="L1026" s="79"/>
      <c r="O1026" s="79"/>
      <c r="P1026" s="79"/>
      <c r="Q1026" s="79"/>
      <c r="R1026" s="79"/>
    </row>
    <row r="1027" spans="5:18" ht="12.75">
      <c r="E1027" s="79"/>
      <c r="F1027" s="79"/>
      <c r="I1027" s="79"/>
      <c r="J1027" s="79"/>
      <c r="L1027" s="79"/>
      <c r="O1027" s="79"/>
      <c r="P1027" s="79"/>
      <c r="Q1027" s="79"/>
      <c r="R1027" s="79"/>
    </row>
    <row r="1028" spans="5:18" ht="12.75">
      <c r="E1028" s="79"/>
      <c r="F1028" s="79"/>
      <c r="I1028" s="79"/>
      <c r="J1028" s="79"/>
      <c r="L1028" s="79"/>
      <c r="O1028" s="79"/>
      <c r="P1028" s="79"/>
      <c r="Q1028" s="79"/>
      <c r="R1028" s="79"/>
    </row>
    <row r="1029" spans="5:18" ht="12.75">
      <c r="E1029" s="79"/>
      <c r="F1029" s="79"/>
      <c r="I1029" s="79"/>
      <c r="J1029" s="79"/>
      <c r="L1029" s="79"/>
      <c r="O1029" s="79"/>
      <c r="P1029" s="79"/>
      <c r="Q1029" s="79"/>
      <c r="R1029" s="79"/>
    </row>
    <row r="1030" spans="5:18" ht="12.75">
      <c r="E1030" s="79"/>
      <c r="F1030" s="79"/>
      <c r="I1030" s="79"/>
      <c r="J1030" s="79"/>
      <c r="L1030" s="79"/>
      <c r="O1030" s="79"/>
      <c r="P1030" s="79"/>
      <c r="Q1030" s="79"/>
      <c r="R1030" s="79"/>
    </row>
    <row r="1031" spans="5:18" ht="12.75">
      <c r="E1031" s="79"/>
      <c r="F1031" s="79"/>
      <c r="I1031" s="79"/>
      <c r="J1031" s="79"/>
      <c r="L1031" s="79"/>
      <c r="O1031" s="79"/>
      <c r="P1031" s="79"/>
      <c r="Q1031" s="79"/>
      <c r="R1031" s="79"/>
    </row>
    <row r="1032" spans="5:18" ht="12.75">
      <c r="E1032" s="79"/>
      <c r="F1032" s="79"/>
      <c r="I1032" s="79"/>
      <c r="J1032" s="79"/>
      <c r="L1032" s="79"/>
      <c r="O1032" s="79"/>
      <c r="P1032" s="79"/>
      <c r="Q1032" s="79"/>
      <c r="R1032" s="79"/>
    </row>
    <row r="1033" spans="5:18" ht="12.75">
      <c r="E1033" s="79"/>
      <c r="F1033" s="79"/>
      <c r="I1033" s="79"/>
      <c r="J1033" s="79"/>
      <c r="L1033" s="79"/>
      <c r="O1033" s="79"/>
      <c r="P1033" s="79"/>
      <c r="Q1033" s="79"/>
      <c r="R1033" s="79"/>
    </row>
    <row r="1034" spans="5:18" ht="12.75">
      <c r="E1034" s="79"/>
      <c r="F1034" s="79"/>
      <c r="I1034" s="79"/>
      <c r="J1034" s="79"/>
      <c r="L1034" s="79"/>
      <c r="O1034" s="79"/>
      <c r="P1034" s="79"/>
      <c r="Q1034" s="79"/>
      <c r="R1034" s="79"/>
    </row>
    <row r="1035" spans="5:18" ht="12.75">
      <c r="E1035" s="79"/>
      <c r="F1035" s="79"/>
      <c r="I1035" s="79"/>
      <c r="J1035" s="79"/>
      <c r="L1035" s="79"/>
      <c r="O1035" s="79"/>
      <c r="P1035" s="79"/>
      <c r="Q1035" s="79"/>
      <c r="R1035" s="79"/>
    </row>
    <row r="1036" spans="5:18" ht="12.75">
      <c r="E1036" s="79"/>
      <c r="F1036" s="79"/>
      <c r="I1036" s="79"/>
      <c r="J1036" s="79"/>
      <c r="L1036" s="79"/>
      <c r="O1036" s="79"/>
      <c r="P1036" s="79"/>
      <c r="Q1036" s="79"/>
      <c r="R1036" s="79"/>
    </row>
    <row r="1037" spans="5:18" ht="12.75">
      <c r="E1037" s="79"/>
      <c r="F1037" s="79"/>
      <c r="I1037" s="79"/>
      <c r="J1037" s="79"/>
      <c r="L1037" s="79"/>
      <c r="O1037" s="79"/>
      <c r="P1037" s="79"/>
      <c r="Q1037" s="79"/>
      <c r="R1037" s="79"/>
    </row>
    <row r="1038" spans="5:18" ht="12.75">
      <c r="E1038" s="79"/>
      <c r="F1038" s="79"/>
      <c r="I1038" s="79"/>
      <c r="J1038" s="79"/>
      <c r="L1038" s="79"/>
      <c r="O1038" s="79"/>
      <c r="P1038" s="79"/>
      <c r="Q1038" s="79"/>
      <c r="R1038" s="79"/>
    </row>
    <row r="1039" spans="5:18" ht="12.75">
      <c r="E1039" s="79"/>
      <c r="F1039" s="79"/>
      <c r="I1039" s="79"/>
      <c r="J1039" s="79"/>
      <c r="L1039" s="79"/>
      <c r="O1039" s="79"/>
      <c r="P1039" s="79"/>
      <c r="Q1039" s="79"/>
      <c r="R1039" s="79"/>
    </row>
    <row r="1040" spans="5:18" ht="12.75">
      <c r="E1040" s="79"/>
      <c r="F1040" s="79"/>
      <c r="I1040" s="79"/>
      <c r="J1040" s="79"/>
      <c r="L1040" s="79"/>
      <c r="O1040" s="79"/>
      <c r="P1040" s="79"/>
      <c r="Q1040" s="79"/>
      <c r="R1040" s="79"/>
    </row>
    <row r="1041" spans="5:18" ht="12.75">
      <c r="E1041" s="79"/>
      <c r="F1041" s="79"/>
      <c r="I1041" s="79"/>
      <c r="J1041" s="79"/>
      <c r="L1041" s="79"/>
      <c r="O1041" s="79"/>
      <c r="P1041" s="79"/>
      <c r="Q1041" s="79"/>
      <c r="R1041" s="79"/>
    </row>
    <row r="1042" spans="5:18" ht="12.75">
      <c r="E1042" s="79"/>
      <c r="F1042" s="79"/>
      <c r="I1042" s="79"/>
      <c r="J1042" s="79"/>
      <c r="L1042" s="79"/>
      <c r="O1042" s="79"/>
      <c r="P1042" s="79"/>
      <c r="Q1042" s="79"/>
      <c r="R1042" s="79"/>
    </row>
    <row r="1043" spans="5:18" ht="12.75">
      <c r="E1043" s="79"/>
      <c r="F1043" s="79"/>
      <c r="I1043" s="79"/>
      <c r="J1043" s="79"/>
      <c r="L1043" s="79"/>
      <c r="O1043" s="79"/>
      <c r="P1043" s="79"/>
      <c r="Q1043" s="79"/>
      <c r="R1043" s="79"/>
    </row>
    <row r="1044" spans="5:18" ht="12.75">
      <c r="E1044" s="79"/>
      <c r="F1044" s="79"/>
      <c r="I1044" s="79"/>
      <c r="J1044" s="79"/>
      <c r="L1044" s="79"/>
      <c r="O1044" s="79"/>
      <c r="P1044" s="79"/>
      <c r="Q1044" s="79"/>
      <c r="R1044" s="79"/>
    </row>
    <row r="1045" spans="5:18" ht="12.75">
      <c r="E1045" s="79"/>
      <c r="F1045" s="79"/>
      <c r="I1045" s="79"/>
      <c r="J1045" s="79"/>
      <c r="L1045" s="79"/>
      <c r="O1045" s="79"/>
      <c r="P1045" s="79"/>
      <c r="Q1045" s="79"/>
      <c r="R1045" s="79"/>
    </row>
    <row r="1046" spans="5:18" ht="12.75">
      <c r="E1046" s="79"/>
      <c r="F1046" s="79"/>
      <c r="I1046" s="79"/>
      <c r="J1046" s="79"/>
      <c r="L1046" s="79"/>
      <c r="O1046" s="79"/>
      <c r="P1046" s="79"/>
      <c r="Q1046" s="79"/>
      <c r="R1046" s="79"/>
    </row>
    <row r="1047" spans="5:18" ht="12.75">
      <c r="E1047" s="79"/>
      <c r="F1047" s="79"/>
      <c r="I1047" s="79"/>
      <c r="J1047" s="79"/>
      <c r="L1047" s="79"/>
      <c r="O1047" s="79"/>
      <c r="P1047" s="79"/>
      <c r="Q1047" s="79"/>
      <c r="R1047" s="79"/>
    </row>
    <row r="1048" spans="5:18" ht="12.75">
      <c r="E1048" s="79"/>
      <c r="F1048" s="79"/>
      <c r="I1048" s="79"/>
      <c r="J1048" s="79"/>
      <c r="L1048" s="79"/>
      <c r="O1048" s="79"/>
      <c r="P1048" s="79"/>
      <c r="Q1048" s="79"/>
      <c r="R1048" s="79"/>
    </row>
    <row r="1049" spans="5:18" ht="12.75">
      <c r="E1049" s="79"/>
      <c r="F1049" s="79"/>
      <c r="I1049" s="79"/>
      <c r="J1049" s="79"/>
      <c r="L1049" s="79"/>
      <c r="O1049" s="79"/>
      <c r="P1049" s="79"/>
      <c r="Q1049" s="79"/>
      <c r="R1049" s="79"/>
    </row>
    <row r="1050" spans="5:18" ht="12.75">
      <c r="E1050" s="79"/>
      <c r="F1050" s="79"/>
      <c r="I1050" s="79"/>
      <c r="J1050" s="79"/>
      <c r="L1050" s="79"/>
      <c r="O1050" s="79"/>
      <c r="P1050" s="79"/>
      <c r="Q1050" s="79"/>
      <c r="R1050" s="79"/>
    </row>
    <row r="1051" spans="5:18" ht="12.75">
      <c r="E1051" s="79"/>
      <c r="F1051" s="79"/>
      <c r="I1051" s="79"/>
      <c r="J1051" s="79"/>
      <c r="L1051" s="79"/>
      <c r="O1051" s="79"/>
      <c r="P1051" s="79"/>
      <c r="Q1051" s="79"/>
      <c r="R1051" s="79"/>
    </row>
    <row r="1052" spans="5:18" ht="12.75">
      <c r="E1052" s="79"/>
      <c r="F1052" s="79"/>
      <c r="I1052" s="79"/>
      <c r="J1052" s="79"/>
      <c r="L1052" s="79"/>
      <c r="O1052" s="79"/>
      <c r="P1052" s="79"/>
      <c r="Q1052" s="79"/>
      <c r="R1052" s="79"/>
    </row>
    <row r="1053" spans="5:18" ht="12.75">
      <c r="E1053" s="79"/>
      <c r="F1053" s="79"/>
      <c r="I1053" s="79"/>
      <c r="J1053" s="79"/>
      <c r="L1053" s="79"/>
      <c r="O1053" s="79"/>
      <c r="P1053" s="79"/>
      <c r="Q1053" s="79"/>
      <c r="R1053" s="79"/>
    </row>
    <row r="1054" spans="5:18" ht="12.75">
      <c r="E1054" s="79"/>
      <c r="F1054" s="79"/>
      <c r="I1054" s="79"/>
      <c r="J1054" s="79"/>
      <c r="L1054" s="79"/>
      <c r="O1054" s="79"/>
      <c r="P1054" s="79"/>
      <c r="Q1054" s="79"/>
      <c r="R1054" s="79"/>
    </row>
    <row r="1055" spans="5:18" ht="12.75">
      <c r="E1055" s="79"/>
      <c r="F1055" s="79"/>
      <c r="I1055" s="79"/>
      <c r="J1055" s="79"/>
      <c r="L1055" s="79"/>
      <c r="O1055" s="79"/>
      <c r="P1055" s="79"/>
      <c r="Q1055" s="79"/>
      <c r="R1055" s="79"/>
    </row>
    <row r="1056" spans="5:18" ht="12.75">
      <c r="E1056" s="79"/>
      <c r="F1056" s="79"/>
      <c r="I1056" s="79"/>
      <c r="J1056" s="79"/>
      <c r="L1056" s="79"/>
      <c r="O1056" s="79"/>
      <c r="P1056" s="79"/>
      <c r="Q1056" s="79"/>
      <c r="R1056" s="79"/>
    </row>
  </sheetData>
  <printOptions horizontalCentered="1"/>
  <pageMargins left="0.5" right="0.5" top="0.75" bottom="0.5" header="0.5" footer="0.5"/>
  <pageSetup horizontalDpi="600" verticalDpi="600" orientation="landscape" scale="70" r:id="rId1"/>
</worksheet>
</file>

<file path=xl/worksheets/sheet4.xml><?xml version="1.0" encoding="utf-8"?>
<worksheet xmlns="http://schemas.openxmlformats.org/spreadsheetml/2006/main" xmlns:r="http://schemas.openxmlformats.org/officeDocument/2006/relationships">
  <dimension ref="A1:Y570"/>
  <sheetViews>
    <sheetView workbookViewId="0" topLeftCell="B2">
      <selection activeCell="B2" sqref="B2"/>
    </sheetView>
  </sheetViews>
  <sheetFormatPr defaultColWidth="9.140625" defaultRowHeight="12.75" outlineLevelRow="1" outlineLevelCol="1"/>
  <cols>
    <col min="1" max="1" width="1.28515625" style="134" hidden="1" customWidth="1"/>
    <col min="2" max="2" width="3.421875" style="135" customWidth="1"/>
    <col min="3" max="3" width="49.57421875" style="136" customWidth="1"/>
    <col min="4" max="4" width="15.421875" style="136" customWidth="1"/>
    <col min="5" max="6" width="19.57421875" style="134" hidden="1" customWidth="1" outlineLevel="1"/>
    <col min="7" max="7" width="19.57421875" style="136" customWidth="1" collapsed="1"/>
    <col min="8" max="8" width="19.421875" style="134" customWidth="1"/>
    <col min="9" max="10" width="19.57421875" style="134" hidden="1" customWidth="1" outlineLevel="1"/>
    <col min="11" max="11" width="19.421875" style="134" customWidth="1" collapsed="1"/>
    <col min="12" max="13" width="19.57421875" style="134" hidden="1" customWidth="1" outlineLevel="1"/>
    <col min="14" max="14" width="19.421875" style="134" customWidth="1" collapsed="1"/>
    <col min="15" max="18" width="19.57421875" style="134" hidden="1" customWidth="1" outlineLevel="1"/>
    <col min="19" max="19" width="17.7109375" style="136" customWidth="1" collapsed="1"/>
    <col min="20" max="20" width="18.140625" style="136" customWidth="1"/>
    <col min="21" max="22" width="17.7109375" style="134" hidden="1" customWidth="1"/>
    <col min="23" max="23" width="16.57421875" style="136" hidden="1" customWidth="1"/>
    <col min="24" max="24" width="17.57421875" style="134" hidden="1" customWidth="1"/>
    <col min="25" max="25" width="0" style="134" hidden="1" customWidth="1"/>
    <col min="26" max="16384" width="9.140625" style="137" customWidth="1"/>
  </cols>
  <sheetData>
    <row r="1" spans="1:24" ht="9" customHeight="1" hidden="1">
      <c r="A1" s="134" t="s">
        <v>702</v>
      </c>
      <c r="B1" s="135" t="s">
        <v>303</v>
      </c>
      <c r="C1" s="136" t="s">
        <v>304</v>
      </c>
      <c r="D1" s="136" t="s">
        <v>409</v>
      </c>
      <c r="E1" s="134" t="s">
        <v>411</v>
      </c>
      <c r="F1" s="134" t="s">
        <v>410</v>
      </c>
      <c r="G1" s="136" t="s">
        <v>305</v>
      </c>
      <c r="H1" s="134" t="s">
        <v>412</v>
      </c>
      <c r="I1" s="134" t="s">
        <v>413</v>
      </c>
      <c r="J1" s="134" t="s">
        <v>414</v>
      </c>
      <c r="K1" s="134" t="s">
        <v>305</v>
      </c>
      <c r="L1" s="134" t="s">
        <v>415</v>
      </c>
      <c r="M1" s="134" t="s">
        <v>416</v>
      </c>
      <c r="N1" s="134" t="s">
        <v>305</v>
      </c>
      <c r="O1" s="136" t="s">
        <v>703</v>
      </c>
      <c r="P1" s="136" t="s">
        <v>418</v>
      </c>
      <c r="Q1" s="136" t="s">
        <v>419</v>
      </c>
      <c r="R1" s="136" t="s">
        <v>704</v>
      </c>
      <c r="S1" s="136" t="s">
        <v>305</v>
      </c>
      <c r="T1" s="136" t="s">
        <v>305</v>
      </c>
      <c r="U1" s="134" t="s">
        <v>422</v>
      </c>
      <c r="V1" s="134" t="s">
        <v>305</v>
      </c>
      <c r="W1" s="136" t="s">
        <v>421</v>
      </c>
      <c r="X1" s="134" t="s">
        <v>305</v>
      </c>
    </row>
    <row r="2" spans="1:25" s="142" customFormat="1" ht="15.75" customHeight="1">
      <c r="A2" s="138"/>
      <c r="B2" s="5" t="s">
        <v>306</v>
      </c>
      <c r="C2" s="139"/>
      <c r="D2" s="139"/>
      <c r="E2" s="140"/>
      <c r="F2" s="140"/>
      <c r="G2" s="139"/>
      <c r="H2" s="139"/>
      <c r="I2" s="139"/>
      <c r="J2" s="139"/>
      <c r="K2" s="139"/>
      <c r="L2" s="139"/>
      <c r="M2" s="139"/>
      <c r="N2" s="139"/>
      <c r="O2" s="139"/>
      <c r="P2" s="139"/>
      <c r="Q2" s="139"/>
      <c r="R2" s="139"/>
      <c r="S2" s="139"/>
      <c r="T2" s="141"/>
      <c r="U2" s="139"/>
      <c r="V2" s="139"/>
      <c r="W2" s="139"/>
      <c r="X2" s="141"/>
      <c r="Y2" s="138"/>
    </row>
    <row r="3" spans="1:25" s="147" customFormat="1" ht="15.75" customHeight="1">
      <c r="A3" s="143"/>
      <c r="B3" s="144" t="s">
        <v>705</v>
      </c>
      <c r="C3" s="52"/>
      <c r="D3" s="52"/>
      <c r="E3" s="145"/>
      <c r="F3" s="145"/>
      <c r="G3" s="52"/>
      <c r="H3" s="52"/>
      <c r="I3" s="52"/>
      <c r="J3" s="52"/>
      <c r="K3" s="52"/>
      <c r="L3" s="52"/>
      <c r="M3" s="52"/>
      <c r="N3" s="52"/>
      <c r="O3" s="52"/>
      <c r="P3" s="52"/>
      <c r="Q3" s="52"/>
      <c r="R3" s="52"/>
      <c r="S3" s="52"/>
      <c r="T3" s="146"/>
      <c r="U3" s="52"/>
      <c r="V3" s="52"/>
      <c r="W3" s="52"/>
      <c r="X3" s="146"/>
      <c r="Y3" s="143"/>
    </row>
    <row r="4" spans="1:25" s="147" customFormat="1" ht="15.75" customHeight="1">
      <c r="A4" s="143"/>
      <c r="B4" s="148" t="s">
        <v>280</v>
      </c>
      <c r="C4" s="52"/>
      <c r="D4" s="52"/>
      <c r="E4" s="145"/>
      <c r="F4" s="145"/>
      <c r="G4" s="52"/>
      <c r="H4" s="52"/>
      <c r="I4" s="52"/>
      <c r="J4" s="52"/>
      <c r="K4" s="52"/>
      <c r="L4" s="52"/>
      <c r="M4" s="52"/>
      <c r="N4" s="52"/>
      <c r="O4" s="52"/>
      <c r="P4" s="52"/>
      <c r="Q4" s="52"/>
      <c r="R4" s="52"/>
      <c r="S4" s="52"/>
      <c r="T4" s="146"/>
      <c r="U4" s="52"/>
      <c r="V4" s="52"/>
      <c r="W4" s="52"/>
      <c r="X4" s="146"/>
      <c r="Y4" s="143" t="s">
        <v>424</v>
      </c>
    </row>
    <row r="5" spans="1:25" s="147" customFormat="1" ht="12.75" customHeight="1">
      <c r="A5" s="143"/>
      <c r="B5" s="149"/>
      <c r="C5" s="52"/>
      <c r="D5" s="52"/>
      <c r="E5" s="52"/>
      <c r="F5" s="52"/>
      <c r="G5" s="52"/>
      <c r="H5" s="52"/>
      <c r="I5" s="52"/>
      <c r="J5" s="52"/>
      <c r="K5" s="52"/>
      <c r="L5" s="52"/>
      <c r="M5" s="52"/>
      <c r="N5" s="52"/>
      <c r="O5" s="52"/>
      <c r="P5" s="52"/>
      <c r="Q5" s="52"/>
      <c r="R5" s="52"/>
      <c r="S5" s="52"/>
      <c r="T5" s="150"/>
      <c r="U5" s="52"/>
      <c r="V5" s="52"/>
      <c r="W5" s="52"/>
      <c r="X5" s="52"/>
      <c r="Y5" s="143"/>
    </row>
    <row r="6" spans="2:24" ht="12.75">
      <c r="B6" s="151"/>
      <c r="C6" s="152"/>
      <c r="D6" s="153"/>
      <c r="E6" s="154"/>
      <c r="F6" s="154"/>
      <c r="G6" s="155"/>
      <c r="H6" s="156"/>
      <c r="I6" s="104"/>
      <c r="J6" s="104"/>
      <c r="K6" s="104"/>
      <c r="L6" s="103" t="s">
        <v>352</v>
      </c>
      <c r="M6" s="103" t="s">
        <v>426</v>
      </c>
      <c r="N6" s="104"/>
      <c r="O6" s="157" t="s">
        <v>427</v>
      </c>
      <c r="P6" s="157"/>
      <c r="Q6" s="157"/>
      <c r="R6" s="157"/>
      <c r="S6" s="158"/>
      <c r="T6" s="158" t="s">
        <v>706</v>
      </c>
      <c r="U6" s="159"/>
      <c r="V6" s="104"/>
      <c r="W6" s="158"/>
      <c r="X6" s="159"/>
    </row>
    <row r="7" spans="2:24" ht="12.75">
      <c r="B7" s="160"/>
      <c r="C7" s="161"/>
      <c r="D7" s="162"/>
      <c r="E7" s="154"/>
      <c r="F7" s="154"/>
      <c r="G7" s="160"/>
      <c r="H7" s="163"/>
      <c r="I7" s="111" t="s">
        <v>352</v>
      </c>
      <c r="J7" s="111" t="s">
        <v>426</v>
      </c>
      <c r="K7" s="111"/>
      <c r="L7" s="103" t="s">
        <v>429</v>
      </c>
      <c r="M7" s="103" t="s">
        <v>429</v>
      </c>
      <c r="N7" s="111" t="s">
        <v>429</v>
      </c>
      <c r="O7" s="103" t="s">
        <v>352</v>
      </c>
      <c r="P7" s="103" t="s">
        <v>430</v>
      </c>
      <c r="Q7" s="157"/>
      <c r="R7" s="157"/>
      <c r="S7" s="111"/>
      <c r="T7" s="111" t="s">
        <v>439</v>
      </c>
      <c r="U7" s="164"/>
      <c r="V7" s="111" t="s">
        <v>706</v>
      </c>
      <c r="W7" s="165"/>
      <c r="X7" s="164"/>
    </row>
    <row r="8" spans="2:24" ht="12.75">
      <c r="B8" s="166"/>
      <c r="C8" s="64"/>
      <c r="D8" s="167"/>
      <c r="E8" s="157"/>
      <c r="F8" s="157"/>
      <c r="G8" s="165" t="s">
        <v>432</v>
      </c>
      <c r="H8" s="165"/>
      <c r="I8" s="111" t="s">
        <v>433</v>
      </c>
      <c r="J8" s="111" t="s">
        <v>433</v>
      </c>
      <c r="K8" s="111" t="s">
        <v>433</v>
      </c>
      <c r="L8" s="103" t="s">
        <v>434</v>
      </c>
      <c r="M8" s="103" t="s">
        <v>434</v>
      </c>
      <c r="N8" s="111" t="s">
        <v>434</v>
      </c>
      <c r="O8" s="103" t="s">
        <v>435</v>
      </c>
      <c r="P8" s="103" t="s">
        <v>435</v>
      </c>
      <c r="Q8" s="103" t="s">
        <v>436</v>
      </c>
      <c r="R8" s="103" t="s">
        <v>437</v>
      </c>
      <c r="S8" s="111" t="s">
        <v>707</v>
      </c>
      <c r="T8" s="111" t="s">
        <v>708</v>
      </c>
      <c r="U8" s="111" t="s">
        <v>440</v>
      </c>
      <c r="V8" s="111" t="s">
        <v>439</v>
      </c>
      <c r="W8" s="111"/>
      <c r="X8" s="111" t="s">
        <v>428</v>
      </c>
    </row>
    <row r="9" spans="2:24" ht="12.75">
      <c r="B9" s="168"/>
      <c r="C9" s="169"/>
      <c r="D9" s="170"/>
      <c r="E9" s="103" t="s">
        <v>442</v>
      </c>
      <c r="F9" s="103" t="s">
        <v>352</v>
      </c>
      <c r="G9" s="103" t="s">
        <v>352</v>
      </c>
      <c r="H9" s="103" t="s">
        <v>426</v>
      </c>
      <c r="I9" s="119" t="s">
        <v>431</v>
      </c>
      <c r="J9" s="119" t="s">
        <v>431</v>
      </c>
      <c r="K9" s="119" t="s">
        <v>431</v>
      </c>
      <c r="L9" s="103" t="s">
        <v>431</v>
      </c>
      <c r="M9" s="103" t="s">
        <v>431</v>
      </c>
      <c r="N9" s="119" t="s">
        <v>431</v>
      </c>
      <c r="O9" s="103" t="s">
        <v>443</v>
      </c>
      <c r="P9" s="103" t="s">
        <v>443</v>
      </c>
      <c r="Q9" s="103" t="s">
        <v>440</v>
      </c>
      <c r="R9" s="103" t="s">
        <v>444</v>
      </c>
      <c r="S9" s="119" t="s">
        <v>431</v>
      </c>
      <c r="T9" s="119" t="s">
        <v>440</v>
      </c>
      <c r="U9" s="119" t="s">
        <v>431</v>
      </c>
      <c r="V9" s="119" t="s">
        <v>709</v>
      </c>
      <c r="W9" s="119" t="s">
        <v>445</v>
      </c>
      <c r="X9" s="119" t="s">
        <v>431</v>
      </c>
    </row>
    <row r="10" spans="2:24" ht="12.75">
      <c r="B10" s="171"/>
      <c r="C10" s="172"/>
      <c r="D10" s="173"/>
      <c r="E10" s="157"/>
      <c r="F10" s="157"/>
      <c r="G10" s="157"/>
      <c r="H10" s="157"/>
      <c r="I10" s="157"/>
      <c r="J10" s="157"/>
      <c r="K10" s="157"/>
      <c r="L10" s="157"/>
      <c r="M10" s="157"/>
      <c r="N10" s="157"/>
      <c r="O10" s="157"/>
      <c r="P10" s="157"/>
      <c r="Q10" s="157"/>
      <c r="R10" s="157"/>
      <c r="S10" s="157"/>
      <c r="T10" s="157"/>
      <c r="U10" s="157"/>
      <c r="V10" s="157"/>
      <c r="W10" s="157"/>
      <c r="X10" s="174"/>
    </row>
    <row r="11" spans="1:25" ht="15">
      <c r="A11" s="175"/>
      <c r="B11" s="65" t="s">
        <v>361</v>
      </c>
      <c r="C11" s="176"/>
      <c r="D11" s="66"/>
      <c r="E11" s="154"/>
      <c r="F11" s="154"/>
      <c r="G11" s="154"/>
      <c r="H11" s="154"/>
      <c r="I11" s="154"/>
      <c r="J11" s="154"/>
      <c r="K11" s="154"/>
      <c r="L11" s="154"/>
      <c r="M11" s="154"/>
      <c r="N11" s="154"/>
      <c r="O11" s="154"/>
      <c r="P11" s="154"/>
      <c r="Q11" s="154"/>
      <c r="R11" s="154"/>
      <c r="S11" s="154"/>
      <c r="T11" s="154"/>
      <c r="U11" s="154"/>
      <c r="V11" s="154"/>
      <c r="W11" s="154"/>
      <c r="X11" s="154"/>
      <c r="Y11" s="175"/>
    </row>
    <row r="12" spans="2:24" ht="12.75" customHeight="1">
      <c r="B12" s="65"/>
      <c r="C12" s="176"/>
      <c r="D12" s="66"/>
      <c r="E12" s="154"/>
      <c r="F12" s="154"/>
      <c r="G12" s="154"/>
      <c r="H12" s="154"/>
      <c r="I12" s="154"/>
      <c r="J12" s="154"/>
      <c r="K12" s="154"/>
      <c r="L12" s="154"/>
      <c r="M12" s="154"/>
      <c r="N12" s="154"/>
      <c r="O12" s="154"/>
      <c r="P12" s="154"/>
      <c r="Q12" s="154"/>
      <c r="R12" s="154"/>
      <c r="S12" s="154"/>
      <c r="T12" s="154"/>
      <c r="U12" s="154"/>
      <c r="V12" s="154"/>
      <c r="W12" s="154"/>
      <c r="X12" s="154"/>
    </row>
    <row r="13" spans="1:25" ht="12" customHeight="1">
      <c r="A13" s="177" t="s">
        <v>710</v>
      </c>
      <c r="B13" s="178"/>
      <c r="C13" s="177" t="s">
        <v>362</v>
      </c>
      <c r="D13" s="179"/>
      <c r="E13" s="154">
        <v>0</v>
      </c>
      <c r="F13" s="154">
        <v>0</v>
      </c>
      <c r="G13" s="180">
        <f>E13+F13</f>
        <v>0</v>
      </c>
      <c r="H13" s="180">
        <v>0</v>
      </c>
      <c r="I13" s="180">
        <v>0</v>
      </c>
      <c r="J13" s="180">
        <v>0</v>
      </c>
      <c r="K13" s="180">
        <f>J13+I13</f>
        <v>0</v>
      </c>
      <c r="L13" s="180">
        <v>0</v>
      </c>
      <c r="M13" s="180">
        <v>0</v>
      </c>
      <c r="N13" s="180">
        <f>L13+M13</f>
        <v>0</v>
      </c>
      <c r="O13" s="180">
        <v>0</v>
      </c>
      <c r="P13" s="180">
        <v>0</v>
      </c>
      <c r="Q13" s="180">
        <v>0</v>
      </c>
      <c r="R13" s="180">
        <v>0</v>
      </c>
      <c r="S13" s="180">
        <f>O13+P13+Q13+R13</f>
        <v>0</v>
      </c>
      <c r="T13" s="180">
        <f>G13+H13+K13+N13+S13</f>
        <v>0</v>
      </c>
      <c r="U13" s="181">
        <v>0</v>
      </c>
      <c r="V13" s="181">
        <f>T13+U13</f>
        <v>0</v>
      </c>
      <c r="W13" s="181">
        <v>0</v>
      </c>
      <c r="X13" s="181">
        <f>V13+W13</f>
        <v>0</v>
      </c>
      <c r="Y13" s="177"/>
    </row>
    <row r="14" spans="1:25" ht="12" customHeight="1">
      <c r="A14" s="177" t="s">
        <v>711</v>
      </c>
      <c r="B14" s="178"/>
      <c r="C14" s="177" t="s">
        <v>363</v>
      </c>
      <c r="D14" s="179"/>
      <c r="E14" s="154">
        <v>0</v>
      </c>
      <c r="F14" s="154">
        <v>0</v>
      </c>
      <c r="G14" s="182">
        <f>E14+F14</f>
        <v>0</v>
      </c>
      <c r="H14" s="182">
        <v>0</v>
      </c>
      <c r="I14" s="182">
        <v>0</v>
      </c>
      <c r="J14" s="182">
        <v>0</v>
      </c>
      <c r="K14" s="182">
        <f>J14+I14</f>
        <v>0</v>
      </c>
      <c r="L14" s="182">
        <v>0</v>
      </c>
      <c r="M14" s="182">
        <v>0</v>
      </c>
      <c r="N14" s="182">
        <f>L14+M14</f>
        <v>0</v>
      </c>
      <c r="O14" s="182">
        <v>0</v>
      </c>
      <c r="P14" s="182">
        <v>0</v>
      </c>
      <c r="Q14" s="182">
        <v>0</v>
      </c>
      <c r="R14" s="182">
        <v>0</v>
      </c>
      <c r="S14" s="182">
        <f>O14+P14+Q14+R14</f>
        <v>0</v>
      </c>
      <c r="T14" s="182">
        <f>G14+H14+K14+N14+S14</f>
        <v>0</v>
      </c>
      <c r="U14" s="154">
        <v>0</v>
      </c>
      <c r="V14" s="154">
        <f>T14+U14</f>
        <v>0</v>
      </c>
      <c r="W14" s="154">
        <v>0</v>
      </c>
      <c r="X14" s="154">
        <f>V14+W14</f>
        <v>0</v>
      </c>
      <c r="Y14" s="177"/>
    </row>
    <row r="15" spans="1:25" ht="15.75">
      <c r="A15" s="183"/>
      <c r="B15" s="184"/>
      <c r="C15" s="185" t="s">
        <v>364</v>
      </c>
      <c r="D15" s="75"/>
      <c r="E15" s="112">
        <f aca="true" t="shared" si="0" ref="E15:X15">E13-E14</f>
        <v>0</v>
      </c>
      <c r="F15" s="112">
        <f>F13-F14</f>
        <v>0</v>
      </c>
      <c r="G15" s="186">
        <f t="shared" si="0"/>
        <v>0</v>
      </c>
      <c r="H15" s="186">
        <f t="shared" si="0"/>
        <v>0</v>
      </c>
      <c r="I15" s="186">
        <f t="shared" si="0"/>
        <v>0</v>
      </c>
      <c r="J15" s="186">
        <f t="shared" si="0"/>
        <v>0</v>
      </c>
      <c r="K15" s="186">
        <f t="shared" si="0"/>
        <v>0</v>
      </c>
      <c r="L15" s="186">
        <f t="shared" si="0"/>
        <v>0</v>
      </c>
      <c r="M15" s="186">
        <f t="shared" si="0"/>
        <v>0</v>
      </c>
      <c r="N15" s="186">
        <f t="shared" si="0"/>
        <v>0</v>
      </c>
      <c r="O15" s="186">
        <f t="shared" si="0"/>
        <v>0</v>
      </c>
      <c r="P15" s="186">
        <f t="shared" si="0"/>
        <v>0</v>
      </c>
      <c r="Q15" s="186">
        <f t="shared" si="0"/>
        <v>0</v>
      </c>
      <c r="R15" s="186">
        <f t="shared" si="0"/>
        <v>0</v>
      </c>
      <c r="S15" s="186">
        <f t="shared" si="0"/>
        <v>0</v>
      </c>
      <c r="T15" s="186">
        <f t="shared" si="0"/>
        <v>0</v>
      </c>
      <c r="U15" s="112">
        <f>U13-U14</f>
        <v>0</v>
      </c>
      <c r="V15" s="112">
        <f t="shared" si="0"/>
        <v>0</v>
      </c>
      <c r="W15" s="112">
        <f t="shared" si="0"/>
        <v>0</v>
      </c>
      <c r="X15" s="112">
        <f t="shared" si="0"/>
        <v>0</v>
      </c>
      <c r="Y15" s="175"/>
    </row>
    <row r="16" spans="2:24" ht="12" customHeight="1">
      <c r="B16" s="178"/>
      <c r="C16" s="177"/>
      <c r="D16" s="179"/>
      <c r="E16" s="154"/>
      <c r="F16" s="154"/>
      <c r="G16" s="182"/>
      <c r="H16" s="182"/>
      <c r="I16" s="182"/>
      <c r="J16" s="182"/>
      <c r="K16" s="182"/>
      <c r="L16" s="182"/>
      <c r="M16" s="182"/>
      <c r="N16" s="182"/>
      <c r="O16" s="182"/>
      <c r="P16" s="182"/>
      <c r="Q16" s="182"/>
      <c r="R16" s="182"/>
      <c r="S16" s="182"/>
      <c r="T16" s="182"/>
      <c r="U16" s="154"/>
      <c r="V16" s="154"/>
      <c r="W16" s="154"/>
      <c r="X16" s="154"/>
    </row>
    <row r="17" spans="1:25" ht="12.75">
      <c r="A17" s="177" t="s">
        <v>712</v>
      </c>
      <c r="B17" s="178"/>
      <c r="C17" s="177" t="s">
        <v>365</v>
      </c>
      <c r="D17" s="179"/>
      <c r="E17" s="154">
        <v>0</v>
      </c>
      <c r="F17" s="154">
        <v>0</v>
      </c>
      <c r="G17" s="182">
        <f>E17+F17</f>
        <v>0</v>
      </c>
      <c r="H17" s="182">
        <v>0</v>
      </c>
      <c r="I17" s="182">
        <v>0</v>
      </c>
      <c r="J17" s="182">
        <v>0</v>
      </c>
      <c r="K17" s="182">
        <f>J17+I17</f>
        <v>0</v>
      </c>
      <c r="L17" s="182">
        <v>0</v>
      </c>
      <c r="M17" s="182">
        <v>0</v>
      </c>
      <c r="N17" s="182">
        <f>L17+M17</f>
        <v>0</v>
      </c>
      <c r="O17" s="182">
        <v>0</v>
      </c>
      <c r="P17" s="182">
        <v>0</v>
      </c>
      <c r="Q17" s="182">
        <v>0</v>
      </c>
      <c r="R17" s="182">
        <v>0</v>
      </c>
      <c r="S17" s="182">
        <v>0</v>
      </c>
      <c r="T17" s="182">
        <f>G17+H17+K17+N17</f>
        <v>0</v>
      </c>
      <c r="U17" s="154">
        <v>0</v>
      </c>
      <c r="V17" s="154">
        <f>T17+U17</f>
        <v>0</v>
      </c>
      <c r="W17" s="154">
        <v>0</v>
      </c>
      <c r="X17" s="154">
        <f>V17+W17</f>
        <v>0</v>
      </c>
      <c r="Y17" s="177"/>
    </row>
    <row r="18" spans="1:25" ht="12.75">
      <c r="A18" s="177" t="s">
        <v>713</v>
      </c>
      <c r="B18" s="178"/>
      <c r="C18" s="177" t="s">
        <v>366</v>
      </c>
      <c r="D18" s="179"/>
      <c r="E18" s="154">
        <v>0</v>
      </c>
      <c r="F18" s="154">
        <v>0</v>
      </c>
      <c r="G18" s="182">
        <f>E18+F18</f>
        <v>0</v>
      </c>
      <c r="H18" s="182">
        <v>0</v>
      </c>
      <c r="I18" s="182">
        <v>0</v>
      </c>
      <c r="J18" s="182">
        <v>0</v>
      </c>
      <c r="K18" s="182">
        <f>J18+I18</f>
        <v>0</v>
      </c>
      <c r="L18" s="182">
        <v>0</v>
      </c>
      <c r="M18" s="182">
        <v>0</v>
      </c>
      <c r="N18" s="182">
        <f>L18+M18</f>
        <v>0</v>
      </c>
      <c r="O18" s="182">
        <v>0</v>
      </c>
      <c r="P18" s="182">
        <v>0</v>
      </c>
      <c r="Q18" s="182">
        <v>0</v>
      </c>
      <c r="R18" s="182">
        <v>0</v>
      </c>
      <c r="S18" s="182">
        <v>0</v>
      </c>
      <c r="T18" s="182">
        <f>G18+H18+K18+N18+S18</f>
        <v>0</v>
      </c>
      <c r="U18" s="154">
        <v>0</v>
      </c>
      <c r="V18" s="154">
        <f>T18+U18</f>
        <v>0</v>
      </c>
      <c r="W18" s="154">
        <v>0</v>
      </c>
      <c r="X18" s="154">
        <f>V18+W18</f>
        <v>0</v>
      </c>
      <c r="Y18" s="177"/>
    </row>
    <row r="19" spans="1:25" ht="12.75">
      <c r="A19" s="177" t="s">
        <v>714</v>
      </c>
      <c r="B19" s="178"/>
      <c r="C19" s="177" t="s">
        <v>367</v>
      </c>
      <c r="D19" s="179"/>
      <c r="E19" s="154">
        <v>0</v>
      </c>
      <c r="F19" s="154">
        <v>0</v>
      </c>
      <c r="G19" s="182">
        <f>E19+F19</f>
        <v>0</v>
      </c>
      <c r="H19" s="182">
        <v>0</v>
      </c>
      <c r="I19" s="182">
        <v>0</v>
      </c>
      <c r="J19" s="182">
        <v>0</v>
      </c>
      <c r="K19" s="182">
        <f>J19+I19</f>
        <v>0</v>
      </c>
      <c r="L19" s="182">
        <v>0</v>
      </c>
      <c r="M19" s="182">
        <v>0</v>
      </c>
      <c r="N19" s="182">
        <f>L19+M19</f>
        <v>0</v>
      </c>
      <c r="O19" s="182">
        <v>0</v>
      </c>
      <c r="P19" s="182">
        <v>0</v>
      </c>
      <c r="Q19" s="182">
        <v>0</v>
      </c>
      <c r="R19" s="182">
        <v>0</v>
      </c>
      <c r="S19" s="182">
        <v>0</v>
      </c>
      <c r="T19" s="182">
        <f>G19+H19+K19+N19+S19</f>
        <v>0</v>
      </c>
      <c r="U19" s="154">
        <v>0</v>
      </c>
      <c r="V19" s="154">
        <f>T19+U19</f>
        <v>0</v>
      </c>
      <c r="W19" s="154">
        <v>0</v>
      </c>
      <c r="X19" s="154">
        <f>V19+W19</f>
        <v>0</v>
      </c>
      <c r="Y19" s="177"/>
    </row>
    <row r="20" spans="1:25" ht="12.75">
      <c r="A20" s="177" t="s">
        <v>715</v>
      </c>
      <c r="B20" s="178"/>
      <c r="C20" s="177" t="s">
        <v>716</v>
      </c>
      <c r="D20" s="179"/>
      <c r="E20" s="154">
        <v>0</v>
      </c>
      <c r="F20" s="154">
        <v>0</v>
      </c>
      <c r="G20" s="182">
        <f>E20+F20</f>
        <v>0</v>
      </c>
      <c r="H20" s="182">
        <v>0</v>
      </c>
      <c r="I20" s="182">
        <v>0</v>
      </c>
      <c r="J20" s="182">
        <v>0</v>
      </c>
      <c r="K20" s="182">
        <f>J20+I20</f>
        <v>0</v>
      </c>
      <c r="L20" s="182">
        <v>0</v>
      </c>
      <c r="M20" s="182">
        <v>0</v>
      </c>
      <c r="N20" s="182">
        <f>L20+M20</f>
        <v>0</v>
      </c>
      <c r="O20" s="182">
        <v>0</v>
      </c>
      <c r="P20" s="182">
        <v>0</v>
      </c>
      <c r="Q20" s="182">
        <v>0</v>
      </c>
      <c r="R20" s="182">
        <v>0</v>
      </c>
      <c r="S20" s="182">
        <f>O20+P20+Q20+R20</f>
        <v>0</v>
      </c>
      <c r="T20" s="182">
        <f>G20+H20+K20+N20+S20</f>
        <v>0</v>
      </c>
      <c r="U20" s="154">
        <v>0</v>
      </c>
      <c r="V20" s="154">
        <f>T20+U20</f>
        <v>0</v>
      </c>
      <c r="W20" s="154">
        <v>0</v>
      </c>
      <c r="X20" s="154">
        <f>V20+W20</f>
        <v>0</v>
      </c>
      <c r="Y20" s="177"/>
    </row>
    <row r="21" spans="1:25" ht="12.75">
      <c r="A21" s="177"/>
      <c r="B21" s="178"/>
      <c r="C21" s="177" t="s">
        <v>717</v>
      </c>
      <c r="D21" s="179"/>
      <c r="E21" s="154"/>
      <c r="F21" s="154"/>
      <c r="G21" s="182"/>
      <c r="H21" s="182"/>
      <c r="I21" s="182"/>
      <c r="J21" s="182"/>
      <c r="K21" s="182"/>
      <c r="L21" s="182"/>
      <c r="M21" s="182"/>
      <c r="N21" s="182"/>
      <c r="O21" s="182"/>
      <c r="P21" s="182"/>
      <c r="Q21" s="182"/>
      <c r="R21" s="182"/>
      <c r="S21" s="182"/>
      <c r="T21" s="182"/>
      <c r="U21" s="154"/>
      <c r="V21" s="154"/>
      <c r="W21" s="154"/>
      <c r="X21" s="154"/>
      <c r="Y21" s="177"/>
    </row>
    <row r="22" spans="1:25" ht="12.75">
      <c r="A22" s="177"/>
      <c r="B22" s="178"/>
      <c r="C22" s="177" t="s">
        <v>718</v>
      </c>
      <c r="D22" s="179"/>
      <c r="E22" s="154">
        <v>0</v>
      </c>
      <c r="F22" s="154">
        <v>0</v>
      </c>
      <c r="G22" s="182">
        <f aca="true" t="shared" si="1" ref="G22:G28">E22+F22</f>
        <v>0</v>
      </c>
      <c r="H22" s="182">
        <v>0</v>
      </c>
      <c r="I22" s="182">
        <v>0</v>
      </c>
      <c r="J22" s="182">
        <v>0</v>
      </c>
      <c r="K22" s="182">
        <f aca="true" t="shared" si="2" ref="K22:K28">J22+I22</f>
        <v>0</v>
      </c>
      <c r="L22" s="182">
        <v>0</v>
      </c>
      <c r="M22" s="182">
        <v>0</v>
      </c>
      <c r="N22" s="182">
        <f aca="true" t="shared" si="3" ref="N22:N28">L22+M22</f>
        <v>0</v>
      </c>
      <c r="O22" s="182">
        <v>0</v>
      </c>
      <c r="P22" s="182">
        <v>0</v>
      </c>
      <c r="Q22" s="182">
        <v>0</v>
      </c>
      <c r="R22" s="182">
        <v>0</v>
      </c>
      <c r="S22" s="182">
        <f aca="true" t="shared" si="4" ref="S22:S28">O22+P22+Q22+R22</f>
        <v>0</v>
      </c>
      <c r="T22" s="182">
        <f aca="true" t="shared" si="5" ref="T22:T28">G22+H22+K22+N22+S22</f>
        <v>0</v>
      </c>
      <c r="U22" s="154">
        <v>0</v>
      </c>
      <c r="V22" s="154">
        <f aca="true" t="shared" si="6" ref="V22:V28">T22+U22</f>
        <v>0</v>
      </c>
      <c r="W22" s="154">
        <v>0</v>
      </c>
      <c r="X22" s="154">
        <f aca="true" t="shared" si="7" ref="X22:X28">V22+W22</f>
        <v>0</v>
      </c>
      <c r="Y22" s="177"/>
    </row>
    <row r="23" spans="1:25" ht="12.75">
      <c r="A23" s="177"/>
      <c r="B23" s="178"/>
      <c r="C23" s="177" t="s">
        <v>719</v>
      </c>
      <c r="D23" s="179"/>
      <c r="E23" s="154">
        <v>0</v>
      </c>
      <c r="F23" s="154">
        <v>0</v>
      </c>
      <c r="G23" s="182">
        <f t="shared" si="1"/>
        <v>0</v>
      </c>
      <c r="H23" s="182">
        <v>0</v>
      </c>
      <c r="I23" s="182">
        <v>0</v>
      </c>
      <c r="J23" s="182">
        <v>0</v>
      </c>
      <c r="K23" s="182">
        <f t="shared" si="2"/>
        <v>0</v>
      </c>
      <c r="L23" s="182">
        <v>0</v>
      </c>
      <c r="M23" s="182">
        <v>0</v>
      </c>
      <c r="N23" s="182">
        <f t="shared" si="3"/>
        <v>0</v>
      </c>
      <c r="O23" s="182">
        <v>0</v>
      </c>
      <c r="P23" s="182">
        <v>0</v>
      </c>
      <c r="Q23" s="182">
        <v>0</v>
      </c>
      <c r="R23" s="182">
        <v>0</v>
      </c>
      <c r="S23" s="182">
        <f t="shared" si="4"/>
        <v>0</v>
      </c>
      <c r="T23" s="182">
        <f t="shared" si="5"/>
        <v>0</v>
      </c>
      <c r="U23" s="154">
        <v>0</v>
      </c>
      <c r="V23" s="154">
        <f t="shared" si="6"/>
        <v>0</v>
      </c>
      <c r="W23" s="154">
        <v>0</v>
      </c>
      <c r="X23" s="154">
        <f t="shared" si="7"/>
        <v>0</v>
      </c>
      <c r="Y23" s="177"/>
    </row>
    <row r="24" spans="1:25" ht="12.75">
      <c r="A24" s="177"/>
      <c r="B24" s="178"/>
      <c r="C24" s="177" t="s">
        <v>720</v>
      </c>
      <c r="D24" s="179"/>
      <c r="E24" s="154">
        <v>0</v>
      </c>
      <c r="F24" s="154">
        <v>0</v>
      </c>
      <c r="G24" s="182">
        <f t="shared" si="1"/>
        <v>0</v>
      </c>
      <c r="H24" s="182">
        <v>0</v>
      </c>
      <c r="I24" s="182">
        <v>0</v>
      </c>
      <c r="J24" s="182">
        <v>0</v>
      </c>
      <c r="K24" s="182">
        <f t="shared" si="2"/>
        <v>0</v>
      </c>
      <c r="L24" s="182">
        <v>0</v>
      </c>
      <c r="M24" s="182">
        <v>0</v>
      </c>
      <c r="N24" s="182">
        <f t="shared" si="3"/>
        <v>0</v>
      </c>
      <c r="O24" s="182">
        <v>0</v>
      </c>
      <c r="P24" s="182">
        <v>0</v>
      </c>
      <c r="Q24" s="182">
        <v>0</v>
      </c>
      <c r="R24" s="182">
        <v>0</v>
      </c>
      <c r="S24" s="182">
        <f t="shared" si="4"/>
        <v>0</v>
      </c>
      <c r="T24" s="182">
        <f t="shared" si="5"/>
        <v>0</v>
      </c>
      <c r="U24" s="154">
        <v>0</v>
      </c>
      <c r="V24" s="154">
        <f t="shared" si="6"/>
        <v>0</v>
      </c>
      <c r="W24" s="154">
        <v>0</v>
      </c>
      <c r="X24" s="154">
        <f t="shared" si="7"/>
        <v>0</v>
      </c>
      <c r="Y24" s="177"/>
    </row>
    <row r="25" spans="1:25" ht="12.75">
      <c r="A25" s="177" t="s">
        <v>721</v>
      </c>
      <c r="B25" s="178"/>
      <c r="C25" s="177" t="s">
        <v>722</v>
      </c>
      <c r="D25" s="179"/>
      <c r="E25" s="154">
        <v>0</v>
      </c>
      <c r="F25" s="154">
        <v>0</v>
      </c>
      <c r="G25" s="182">
        <f>E25+F25</f>
        <v>0</v>
      </c>
      <c r="H25" s="182">
        <v>0</v>
      </c>
      <c r="I25" s="182">
        <v>0</v>
      </c>
      <c r="J25" s="182">
        <v>0</v>
      </c>
      <c r="K25" s="182">
        <f>J25+I25</f>
        <v>0</v>
      </c>
      <c r="L25" s="182">
        <v>0</v>
      </c>
      <c r="M25" s="182">
        <v>0</v>
      </c>
      <c r="N25" s="182">
        <f>L25+M25</f>
        <v>0</v>
      </c>
      <c r="O25" s="182">
        <v>0</v>
      </c>
      <c r="P25" s="182">
        <v>0</v>
      </c>
      <c r="Q25" s="182">
        <v>0</v>
      </c>
      <c r="R25" s="182">
        <v>0</v>
      </c>
      <c r="S25" s="182">
        <f>O25+P25+Q25+R25</f>
        <v>0</v>
      </c>
      <c r="T25" s="182">
        <f>G25+H25+K25+N25+S25</f>
        <v>0</v>
      </c>
      <c r="U25" s="154">
        <v>0</v>
      </c>
      <c r="V25" s="154">
        <f>T25+U25</f>
        <v>0</v>
      </c>
      <c r="W25" s="154">
        <v>0</v>
      </c>
      <c r="X25" s="154">
        <f>V25+W25</f>
        <v>0</v>
      </c>
      <c r="Y25" s="177"/>
    </row>
    <row r="26" spans="1:25" ht="12.75">
      <c r="A26" s="177"/>
      <c r="B26" s="178"/>
      <c r="C26" s="177" t="s">
        <v>723</v>
      </c>
      <c r="D26" s="179"/>
      <c r="E26" s="154">
        <v>0</v>
      </c>
      <c r="F26" s="154">
        <v>0</v>
      </c>
      <c r="G26" s="182">
        <f t="shared" si="1"/>
        <v>0</v>
      </c>
      <c r="H26" s="182">
        <v>0</v>
      </c>
      <c r="I26" s="182">
        <v>0</v>
      </c>
      <c r="J26" s="182">
        <v>0</v>
      </c>
      <c r="K26" s="182">
        <f t="shared" si="2"/>
        <v>0</v>
      </c>
      <c r="L26" s="182">
        <v>0</v>
      </c>
      <c r="M26" s="182">
        <v>0</v>
      </c>
      <c r="N26" s="182">
        <f t="shared" si="3"/>
        <v>0</v>
      </c>
      <c r="O26" s="182">
        <v>0</v>
      </c>
      <c r="P26" s="182">
        <v>0</v>
      </c>
      <c r="Q26" s="182">
        <v>0</v>
      </c>
      <c r="R26" s="182">
        <v>0</v>
      </c>
      <c r="S26" s="182">
        <f t="shared" si="4"/>
        <v>0</v>
      </c>
      <c r="T26" s="182">
        <f t="shared" si="5"/>
        <v>0</v>
      </c>
      <c r="U26" s="154">
        <v>0</v>
      </c>
      <c r="V26" s="154">
        <f t="shared" si="6"/>
        <v>0</v>
      </c>
      <c r="W26" s="154">
        <v>0</v>
      </c>
      <c r="X26" s="154">
        <f t="shared" si="7"/>
        <v>0</v>
      </c>
      <c r="Y26" s="177"/>
    </row>
    <row r="27" spans="1:25" ht="12.75">
      <c r="A27" s="177" t="s">
        <v>724</v>
      </c>
      <c r="B27" s="178"/>
      <c r="C27" s="177" t="s">
        <v>374</v>
      </c>
      <c r="D27" s="179"/>
      <c r="E27" s="154">
        <v>0</v>
      </c>
      <c r="F27" s="154">
        <v>0</v>
      </c>
      <c r="G27" s="182">
        <f t="shared" si="1"/>
        <v>0</v>
      </c>
      <c r="H27" s="182">
        <v>0</v>
      </c>
      <c r="I27" s="182">
        <v>0</v>
      </c>
      <c r="J27" s="182">
        <v>0</v>
      </c>
      <c r="K27" s="182">
        <f t="shared" si="2"/>
        <v>0</v>
      </c>
      <c r="L27" s="182">
        <v>0</v>
      </c>
      <c r="M27" s="182">
        <v>0</v>
      </c>
      <c r="N27" s="182">
        <f t="shared" si="3"/>
        <v>0</v>
      </c>
      <c r="O27" s="182">
        <v>0</v>
      </c>
      <c r="P27" s="182">
        <v>0</v>
      </c>
      <c r="Q27" s="182">
        <v>0</v>
      </c>
      <c r="R27" s="182">
        <v>0</v>
      </c>
      <c r="S27" s="182">
        <f t="shared" si="4"/>
        <v>0</v>
      </c>
      <c r="T27" s="182">
        <f t="shared" si="5"/>
        <v>0</v>
      </c>
      <c r="U27" s="154">
        <v>0</v>
      </c>
      <c r="V27" s="154">
        <f t="shared" si="6"/>
        <v>0</v>
      </c>
      <c r="W27" s="154">
        <v>0</v>
      </c>
      <c r="X27" s="154">
        <f t="shared" si="7"/>
        <v>0</v>
      </c>
      <c r="Y27" s="177"/>
    </row>
    <row r="28" spans="1:25" ht="12.75">
      <c r="A28" s="177" t="s">
        <v>725</v>
      </c>
      <c r="B28" s="178"/>
      <c r="C28" s="177" t="s">
        <v>375</v>
      </c>
      <c r="D28" s="179"/>
      <c r="E28" s="154">
        <v>0</v>
      </c>
      <c r="F28" s="154">
        <v>759009.3</v>
      </c>
      <c r="G28" s="182">
        <f t="shared" si="1"/>
        <v>759009.3</v>
      </c>
      <c r="H28" s="182">
        <v>0</v>
      </c>
      <c r="I28" s="182">
        <v>0</v>
      </c>
      <c r="J28" s="182">
        <v>0</v>
      </c>
      <c r="K28" s="182">
        <f t="shared" si="2"/>
        <v>0</v>
      </c>
      <c r="L28" s="182">
        <v>0</v>
      </c>
      <c r="M28" s="182">
        <v>0</v>
      </c>
      <c r="N28" s="182">
        <f t="shared" si="3"/>
        <v>0</v>
      </c>
      <c r="O28" s="182">
        <v>0</v>
      </c>
      <c r="P28" s="182">
        <v>0</v>
      </c>
      <c r="Q28" s="182">
        <v>0</v>
      </c>
      <c r="R28" s="182">
        <v>0</v>
      </c>
      <c r="S28" s="182">
        <f t="shared" si="4"/>
        <v>0</v>
      </c>
      <c r="T28" s="182">
        <f t="shared" si="5"/>
        <v>759009.3</v>
      </c>
      <c r="U28" s="154">
        <v>0</v>
      </c>
      <c r="V28" s="154">
        <f t="shared" si="6"/>
        <v>759009.3</v>
      </c>
      <c r="W28" s="154">
        <v>0</v>
      </c>
      <c r="X28" s="154">
        <f t="shared" si="7"/>
        <v>759009.3</v>
      </c>
      <c r="Y28" s="177"/>
    </row>
    <row r="29" spans="1:25" ht="15.75">
      <c r="A29" s="187"/>
      <c r="B29" s="184"/>
      <c r="C29" s="176" t="s">
        <v>376</v>
      </c>
      <c r="D29" s="66"/>
      <c r="E29" s="112">
        <f aca="true" t="shared" si="8" ref="E29:N29">+E15+E25+E17+E18+E19+E20+E22+E23+E24+E26+E27+E28</f>
        <v>0</v>
      </c>
      <c r="F29" s="112">
        <f t="shared" si="8"/>
        <v>759009.3</v>
      </c>
      <c r="G29" s="186">
        <f t="shared" si="8"/>
        <v>759009.3</v>
      </c>
      <c r="H29" s="186">
        <f t="shared" si="8"/>
        <v>0</v>
      </c>
      <c r="I29" s="186">
        <f t="shared" si="8"/>
        <v>0</v>
      </c>
      <c r="J29" s="186">
        <f t="shared" si="8"/>
        <v>0</v>
      </c>
      <c r="K29" s="186">
        <f t="shared" si="8"/>
        <v>0</v>
      </c>
      <c r="L29" s="186">
        <f t="shared" si="8"/>
        <v>0</v>
      </c>
      <c r="M29" s="186">
        <f t="shared" si="8"/>
        <v>0</v>
      </c>
      <c r="N29" s="186">
        <f t="shared" si="8"/>
        <v>0</v>
      </c>
      <c r="O29" s="186">
        <f>+O15+O25+O20+O22+O23+O24+O26+O27+O28</f>
        <v>0</v>
      </c>
      <c r="P29" s="186">
        <f>+P15+P25+P20+P22+P23+P24+P26+P27+P28</f>
        <v>0</v>
      </c>
      <c r="Q29" s="186">
        <f>+Q15+Q25+Q20+Q22+Q23+Q24+Q26+Q27+Q28</f>
        <v>0</v>
      </c>
      <c r="R29" s="186">
        <f>+R15+R25+R20+R22+R23+R24+R26+R27+R28</f>
        <v>0</v>
      </c>
      <c r="S29" s="186">
        <f>+S15+S25+S20+S22+S23+S24+S26+S27+S28</f>
        <v>0</v>
      </c>
      <c r="T29" s="186">
        <f>+T15+T25+T17+T18+T19+T20+T22+T23+T24+T26+T27+T28</f>
        <v>759009.3</v>
      </c>
      <c r="U29" s="112">
        <f>+U15+U25+U17+U18+U19+U20+U22+U23+U24+U26+U27+U28</f>
        <v>0</v>
      </c>
      <c r="V29" s="112">
        <f>+V15+V25+V17+V18+V19+V20+V22+V23+V24+V26+V27+V28</f>
        <v>759009.3</v>
      </c>
      <c r="W29" s="112">
        <f>+W15+W25+W17+W18+W19+W20+W22+W23+W24+W26+W27+W28</f>
        <v>0</v>
      </c>
      <c r="X29" s="112">
        <f>+X15+X25+X17+X18+X19+X20+X22+X23+X24+X26+X27+X28</f>
        <v>759009.3</v>
      </c>
      <c r="Y29" s="175"/>
    </row>
    <row r="30" spans="2:24" ht="12.75">
      <c r="B30" s="178"/>
      <c r="C30" s="177"/>
      <c r="D30" s="179"/>
      <c r="E30" s="154"/>
      <c r="F30" s="154"/>
      <c r="G30" s="182"/>
      <c r="H30" s="182"/>
      <c r="I30" s="182"/>
      <c r="J30" s="182"/>
      <c r="K30" s="182"/>
      <c r="L30" s="182"/>
      <c r="M30" s="182"/>
      <c r="N30" s="182"/>
      <c r="O30" s="182"/>
      <c r="P30" s="182"/>
      <c r="Q30" s="182"/>
      <c r="R30" s="182"/>
      <c r="S30" s="182"/>
      <c r="T30" s="182"/>
      <c r="U30" s="154"/>
      <c r="V30" s="154"/>
      <c r="W30" s="154"/>
      <c r="X30" s="154"/>
    </row>
    <row r="31" spans="1:25" ht="15">
      <c r="A31" s="175"/>
      <c r="B31" s="184" t="s">
        <v>377</v>
      </c>
      <c r="C31" s="185"/>
      <c r="D31" s="75"/>
      <c r="E31" s="154"/>
      <c r="F31" s="154"/>
      <c r="G31" s="182"/>
      <c r="H31" s="182"/>
      <c r="I31" s="182"/>
      <c r="J31" s="182"/>
      <c r="K31" s="182"/>
      <c r="L31" s="182"/>
      <c r="M31" s="182"/>
      <c r="N31" s="182"/>
      <c r="O31" s="182"/>
      <c r="P31" s="182"/>
      <c r="Q31" s="182"/>
      <c r="R31" s="182"/>
      <c r="S31" s="182"/>
      <c r="T31" s="182"/>
      <c r="U31" s="154"/>
      <c r="V31" s="154"/>
      <c r="W31" s="154"/>
      <c r="X31" s="154"/>
      <c r="Y31" s="175"/>
    </row>
    <row r="32" spans="1:24" ht="12.75" hidden="1" outlineLevel="1">
      <c r="A32" s="134" t="s">
        <v>726</v>
      </c>
      <c r="C32" s="136" t="s">
        <v>727</v>
      </c>
      <c r="D32" s="136" t="s">
        <v>728</v>
      </c>
      <c r="E32" s="134">
        <v>0</v>
      </c>
      <c r="F32" s="134">
        <v>15220.18</v>
      </c>
      <c r="G32" s="188">
        <f aca="true" t="shared" si="9" ref="G32:G42">E32+F32</f>
        <v>15220.18</v>
      </c>
      <c r="H32" s="189">
        <v>0</v>
      </c>
      <c r="I32" s="189">
        <v>0</v>
      </c>
      <c r="J32" s="189">
        <v>0</v>
      </c>
      <c r="K32" s="189">
        <f aca="true" t="shared" si="10" ref="K32:K42">J32+I32</f>
        <v>0</v>
      </c>
      <c r="L32" s="189">
        <v>0</v>
      </c>
      <c r="M32" s="189">
        <v>0</v>
      </c>
      <c r="N32" s="189">
        <f aca="true" t="shared" si="11" ref="N32:N42">L32+M32</f>
        <v>0</v>
      </c>
      <c r="O32" s="188">
        <v>0</v>
      </c>
      <c r="P32" s="188">
        <v>0</v>
      </c>
      <c r="Q32" s="188">
        <v>0</v>
      </c>
      <c r="R32" s="188">
        <v>0</v>
      </c>
      <c r="S32" s="188">
        <f aca="true" t="shared" si="12" ref="S32:S42">O32+P32+Q32+R32</f>
        <v>0</v>
      </c>
      <c r="T32" s="188">
        <f aca="true" t="shared" si="13" ref="T32:T42">G32+H32+K32+N32+S32</f>
        <v>15220.18</v>
      </c>
      <c r="U32" s="134">
        <v>0</v>
      </c>
      <c r="V32" s="134">
        <f aca="true" t="shared" si="14" ref="V32:V42">T32+U32</f>
        <v>15220.18</v>
      </c>
      <c r="W32" s="136">
        <v>0</v>
      </c>
      <c r="X32" s="134">
        <f aca="true" t="shared" si="15" ref="X32:X42">V32+W32</f>
        <v>15220.18</v>
      </c>
    </row>
    <row r="33" spans="1:24" ht="12.75" hidden="1" outlineLevel="1">
      <c r="A33" s="134" t="s">
        <v>729</v>
      </c>
      <c r="C33" s="136" t="s">
        <v>730</v>
      </c>
      <c r="D33" s="136" t="s">
        <v>731</v>
      </c>
      <c r="E33" s="134">
        <v>0</v>
      </c>
      <c r="F33" s="134">
        <v>1943.94</v>
      </c>
      <c r="G33" s="188">
        <f t="shared" si="9"/>
        <v>1943.94</v>
      </c>
      <c r="H33" s="189">
        <v>0</v>
      </c>
      <c r="I33" s="189">
        <v>0</v>
      </c>
      <c r="J33" s="189">
        <v>0</v>
      </c>
      <c r="K33" s="189">
        <f t="shared" si="10"/>
        <v>0</v>
      </c>
      <c r="L33" s="189">
        <v>0</v>
      </c>
      <c r="M33" s="189">
        <v>0</v>
      </c>
      <c r="N33" s="189">
        <f t="shared" si="11"/>
        <v>0</v>
      </c>
      <c r="O33" s="188">
        <v>0</v>
      </c>
      <c r="P33" s="188">
        <v>0</v>
      </c>
      <c r="Q33" s="188">
        <v>0</v>
      </c>
      <c r="R33" s="188">
        <v>0</v>
      </c>
      <c r="S33" s="188">
        <f t="shared" si="12"/>
        <v>0</v>
      </c>
      <c r="T33" s="188">
        <f t="shared" si="13"/>
        <v>1943.94</v>
      </c>
      <c r="U33" s="134">
        <v>0</v>
      </c>
      <c r="V33" s="134">
        <f t="shared" si="14"/>
        <v>1943.94</v>
      </c>
      <c r="W33" s="136">
        <v>0</v>
      </c>
      <c r="X33" s="134">
        <f t="shared" si="15"/>
        <v>1943.94</v>
      </c>
    </row>
    <row r="34" spans="1:24" ht="12.75" hidden="1" outlineLevel="1">
      <c r="A34" s="134" t="s">
        <v>732</v>
      </c>
      <c r="C34" s="136" t="s">
        <v>733</v>
      </c>
      <c r="D34" s="136" t="s">
        <v>734</v>
      </c>
      <c r="E34" s="134">
        <v>0</v>
      </c>
      <c r="F34" s="134">
        <v>7335.88</v>
      </c>
      <c r="G34" s="188">
        <f t="shared" si="9"/>
        <v>7335.88</v>
      </c>
      <c r="H34" s="189">
        <v>0</v>
      </c>
      <c r="I34" s="189">
        <v>0</v>
      </c>
      <c r="J34" s="189">
        <v>0</v>
      </c>
      <c r="K34" s="189">
        <f t="shared" si="10"/>
        <v>0</v>
      </c>
      <c r="L34" s="189">
        <v>0</v>
      </c>
      <c r="M34" s="189">
        <v>0</v>
      </c>
      <c r="N34" s="189">
        <f t="shared" si="11"/>
        <v>0</v>
      </c>
      <c r="O34" s="188">
        <v>0</v>
      </c>
      <c r="P34" s="188">
        <v>0</v>
      </c>
      <c r="Q34" s="188">
        <v>0</v>
      </c>
      <c r="R34" s="188">
        <v>0</v>
      </c>
      <c r="S34" s="188">
        <f t="shared" si="12"/>
        <v>0</v>
      </c>
      <c r="T34" s="188">
        <f t="shared" si="13"/>
        <v>7335.88</v>
      </c>
      <c r="U34" s="134">
        <v>0</v>
      </c>
      <c r="V34" s="134">
        <f t="shared" si="14"/>
        <v>7335.88</v>
      </c>
      <c r="W34" s="136">
        <v>0</v>
      </c>
      <c r="X34" s="134">
        <f t="shared" si="15"/>
        <v>7335.88</v>
      </c>
    </row>
    <row r="35" spans="1:24" ht="12.75" hidden="1" outlineLevel="1">
      <c r="A35" s="134" t="s">
        <v>735</v>
      </c>
      <c r="C35" s="136" t="s">
        <v>736</v>
      </c>
      <c r="D35" s="136" t="s">
        <v>737</v>
      </c>
      <c r="E35" s="134">
        <v>0</v>
      </c>
      <c r="F35" s="134">
        <v>3037.73</v>
      </c>
      <c r="G35" s="188">
        <f t="shared" si="9"/>
        <v>3037.73</v>
      </c>
      <c r="H35" s="189">
        <v>0</v>
      </c>
      <c r="I35" s="189">
        <v>0</v>
      </c>
      <c r="J35" s="189">
        <v>0</v>
      </c>
      <c r="K35" s="189">
        <f t="shared" si="10"/>
        <v>0</v>
      </c>
      <c r="L35" s="189">
        <v>0</v>
      </c>
      <c r="M35" s="189">
        <v>0</v>
      </c>
      <c r="N35" s="189">
        <f t="shared" si="11"/>
        <v>0</v>
      </c>
      <c r="O35" s="188">
        <v>0</v>
      </c>
      <c r="P35" s="188">
        <v>0</v>
      </c>
      <c r="Q35" s="188">
        <v>0</v>
      </c>
      <c r="R35" s="188">
        <v>0</v>
      </c>
      <c r="S35" s="188">
        <f t="shared" si="12"/>
        <v>0</v>
      </c>
      <c r="T35" s="188">
        <f t="shared" si="13"/>
        <v>3037.73</v>
      </c>
      <c r="U35" s="134">
        <v>0</v>
      </c>
      <c r="V35" s="134">
        <f t="shared" si="14"/>
        <v>3037.73</v>
      </c>
      <c r="W35" s="136">
        <v>0</v>
      </c>
      <c r="X35" s="134">
        <f t="shared" si="15"/>
        <v>3037.73</v>
      </c>
    </row>
    <row r="36" spans="1:24" ht="12.75" hidden="1" outlineLevel="1">
      <c r="A36" s="134" t="s">
        <v>738</v>
      </c>
      <c r="C36" s="136" t="s">
        <v>739</v>
      </c>
      <c r="D36" s="136" t="s">
        <v>740</v>
      </c>
      <c r="E36" s="134">
        <v>-248.28</v>
      </c>
      <c r="F36" s="134">
        <v>162597.88</v>
      </c>
      <c r="G36" s="188">
        <f t="shared" si="9"/>
        <v>162349.6</v>
      </c>
      <c r="H36" s="189">
        <v>0</v>
      </c>
      <c r="I36" s="189">
        <v>0</v>
      </c>
      <c r="J36" s="189">
        <v>0</v>
      </c>
      <c r="K36" s="189">
        <f t="shared" si="10"/>
        <v>0</v>
      </c>
      <c r="L36" s="189">
        <v>0</v>
      </c>
      <c r="M36" s="189">
        <v>0</v>
      </c>
      <c r="N36" s="189">
        <f t="shared" si="11"/>
        <v>0</v>
      </c>
      <c r="O36" s="188">
        <v>0</v>
      </c>
      <c r="P36" s="188">
        <v>0</v>
      </c>
      <c r="Q36" s="188">
        <v>0</v>
      </c>
      <c r="R36" s="188">
        <v>0</v>
      </c>
      <c r="S36" s="188">
        <f t="shared" si="12"/>
        <v>0</v>
      </c>
      <c r="T36" s="188">
        <f t="shared" si="13"/>
        <v>162349.6</v>
      </c>
      <c r="U36" s="134">
        <v>128329</v>
      </c>
      <c r="V36" s="134">
        <f t="shared" si="14"/>
        <v>290678.6</v>
      </c>
      <c r="W36" s="136">
        <v>0</v>
      </c>
      <c r="X36" s="134">
        <f t="shared" si="15"/>
        <v>290678.6</v>
      </c>
    </row>
    <row r="37" spans="1:24" ht="12.75" hidden="1" outlineLevel="1">
      <c r="A37" s="134" t="s">
        <v>741</v>
      </c>
      <c r="C37" s="136" t="s">
        <v>742</v>
      </c>
      <c r="D37" s="136" t="s">
        <v>743</v>
      </c>
      <c r="E37" s="134">
        <v>16170.66</v>
      </c>
      <c r="F37" s="134">
        <v>330083.6</v>
      </c>
      <c r="G37" s="188">
        <f t="shared" si="9"/>
        <v>346254.25999999995</v>
      </c>
      <c r="H37" s="189">
        <v>0</v>
      </c>
      <c r="I37" s="189">
        <v>0</v>
      </c>
      <c r="J37" s="189">
        <v>0</v>
      </c>
      <c r="K37" s="189">
        <f t="shared" si="10"/>
        <v>0</v>
      </c>
      <c r="L37" s="189">
        <v>0</v>
      </c>
      <c r="M37" s="189">
        <v>0</v>
      </c>
      <c r="N37" s="189">
        <f t="shared" si="11"/>
        <v>0</v>
      </c>
      <c r="O37" s="188">
        <v>0</v>
      </c>
      <c r="P37" s="188">
        <v>0</v>
      </c>
      <c r="Q37" s="188">
        <v>0</v>
      </c>
      <c r="R37" s="188">
        <v>0</v>
      </c>
      <c r="S37" s="188">
        <f t="shared" si="12"/>
        <v>0</v>
      </c>
      <c r="T37" s="188">
        <f t="shared" si="13"/>
        <v>346254.25999999995</v>
      </c>
      <c r="U37" s="134">
        <v>287605.1</v>
      </c>
      <c r="V37" s="134">
        <f t="shared" si="14"/>
        <v>633859.3599999999</v>
      </c>
      <c r="W37" s="136">
        <v>0</v>
      </c>
      <c r="X37" s="134">
        <f t="shared" si="15"/>
        <v>633859.3599999999</v>
      </c>
    </row>
    <row r="38" spans="1:24" ht="12.75" hidden="1" outlineLevel="1">
      <c r="A38" s="134" t="s">
        <v>744</v>
      </c>
      <c r="C38" s="136" t="s">
        <v>745</v>
      </c>
      <c r="D38" s="136" t="s">
        <v>746</v>
      </c>
      <c r="E38" s="134">
        <v>0</v>
      </c>
      <c r="F38" s="134">
        <v>17186.96</v>
      </c>
      <c r="G38" s="188">
        <f t="shared" si="9"/>
        <v>17186.96</v>
      </c>
      <c r="H38" s="189">
        <v>0</v>
      </c>
      <c r="I38" s="189">
        <v>0</v>
      </c>
      <c r="J38" s="189">
        <v>0</v>
      </c>
      <c r="K38" s="189">
        <f t="shared" si="10"/>
        <v>0</v>
      </c>
      <c r="L38" s="189">
        <v>0</v>
      </c>
      <c r="M38" s="189">
        <v>0</v>
      </c>
      <c r="N38" s="189">
        <f t="shared" si="11"/>
        <v>0</v>
      </c>
      <c r="O38" s="188">
        <v>0</v>
      </c>
      <c r="P38" s="188">
        <v>0</v>
      </c>
      <c r="Q38" s="188">
        <v>0</v>
      </c>
      <c r="R38" s="188">
        <v>0</v>
      </c>
      <c r="S38" s="188">
        <f t="shared" si="12"/>
        <v>0</v>
      </c>
      <c r="T38" s="188">
        <f t="shared" si="13"/>
        <v>17186.96</v>
      </c>
      <c r="U38" s="134">
        <v>75127.93</v>
      </c>
      <c r="V38" s="134">
        <f t="shared" si="14"/>
        <v>92314.88999999998</v>
      </c>
      <c r="W38" s="136">
        <v>0</v>
      </c>
      <c r="X38" s="134">
        <f t="shared" si="15"/>
        <v>92314.88999999998</v>
      </c>
    </row>
    <row r="39" spans="1:24" ht="12.75" hidden="1" outlineLevel="1">
      <c r="A39" s="134" t="s">
        <v>747</v>
      </c>
      <c r="C39" s="136" t="s">
        <v>748</v>
      </c>
      <c r="D39" s="136" t="s">
        <v>749</v>
      </c>
      <c r="E39" s="134">
        <v>-0.3</v>
      </c>
      <c r="F39" s="134">
        <v>0</v>
      </c>
      <c r="G39" s="188">
        <f t="shared" si="9"/>
        <v>-0.3</v>
      </c>
      <c r="H39" s="189">
        <v>0</v>
      </c>
      <c r="I39" s="189">
        <v>0</v>
      </c>
      <c r="J39" s="189">
        <v>0</v>
      </c>
      <c r="K39" s="189">
        <f t="shared" si="10"/>
        <v>0</v>
      </c>
      <c r="L39" s="189">
        <v>0</v>
      </c>
      <c r="M39" s="189">
        <v>0</v>
      </c>
      <c r="N39" s="189">
        <f t="shared" si="11"/>
        <v>0</v>
      </c>
      <c r="O39" s="188">
        <v>0</v>
      </c>
      <c r="P39" s="188">
        <v>0</v>
      </c>
      <c r="Q39" s="188">
        <v>0</v>
      </c>
      <c r="R39" s="188">
        <v>0</v>
      </c>
      <c r="S39" s="188">
        <f t="shared" si="12"/>
        <v>0</v>
      </c>
      <c r="T39" s="188">
        <f t="shared" si="13"/>
        <v>-0.3</v>
      </c>
      <c r="U39" s="134">
        <v>0</v>
      </c>
      <c r="V39" s="134">
        <f t="shared" si="14"/>
        <v>-0.3</v>
      </c>
      <c r="W39" s="136">
        <v>0</v>
      </c>
      <c r="X39" s="134">
        <f t="shared" si="15"/>
        <v>-0.3</v>
      </c>
    </row>
    <row r="40" spans="1:24" ht="12.75" hidden="1" outlineLevel="1">
      <c r="A40" s="134" t="s">
        <v>750</v>
      </c>
      <c r="C40" s="136" t="s">
        <v>751</v>
      </c>
      <c r="D40" s="136" t="s">
        <v>752</v>
      </c>
      <c r="E40" s="134">
        <v>0</v>
      </c>
      <c r="F40" s="134">
        <v>2500</v>
      </c>
      <c r="G40" s="188">
        <f t="shared" si="9"/>
        <v>2500</v>
      </c>
      <c r="H40" s="189">
        <v>0</v>
      </c>
      <c r="I40" s="189">
        <v>0</v>
      </c>
      <c r="J40" s="189">
        <v>0</v>
      </c>
      <c r="K40" s="189">
        <f t="shared" si="10"/>
        <v>0</v>
      </c>
      <c r="L40" s="189">
        <v>0</v>
      </c>
      <c r="M40" s="189">
        <v>0</v>
      </c>
      <c r="N40" s="189">
        <f t="shared" si="11"/>
        <v>0</v>
      </c>
      <c r="O40" s="188">
        <v>0</v>
      </c>
      <c r="P40" s="188">
        <v>0</v>
      </c>
      <c r="Q40" s="188">
        <v>0</v>
      </c>
      <c r="R40" s="188">
        <v>0</v>
      </c>
      <c r="S40" s="188">
        <f t="shared" si="12"/>
        <v>0</v>
      </c>
      <c r="T40" s="188">
        <f t="shared" si="13"/>
        <v>2500</v>
      </c>
      <c r="U40" s="134">
        <v>0</v>
      </c>
      <c r="V40" s="134">
        <f t="shared" si="14"/>
        <v>2500</v>
      </c>
      <c r="W40" s="136">
        <v>0</v>
      </c>
      <c r="X40" s="134">
        <f t="shared" si="15"/>
        <v>2500</v>
      </c>
    </row>
    <row r="41" spans="1:24" ht="12.75" hidden="1" outlineLevel="1">
      <c r="A41" s="134" t="s">
        <v>753</v>
      </c>
      <c r="C41" s="136" t="s">
        <v>754</v>
      </c>
      <c r="D41" s="136" t="s">
        <v>755</v>
      </c>
      <c r="E41" s="134">
        <v>0</v>
      </c>
      <c r="F41" s="134">
        <v>-187868.67</v>
      </c>
      <c r="G41" s="188">
        <f t="shared" si="9"/>
        <v>-187868.67</v>
      </c>
      <c r="H41" s="189">
        <v>0</v>
      </c>
      <c r="I41" s="189">
        <v>0</v>
      </c>
      <c r="J41" s="189">
        <v>0</v>
      </c>
      <c r="K41" s="189">
        <f t="shared" si="10"/>
        <v>0</v>
      </c>
      <c r="L41" s="189">
        <v>0</v>
      </c>
      <c r="M41" s="189">
        <v>0</v>
      </c>
      <c r="N41" s="189">
        <f t="shared" si="11"/>
        <v>0</v>
      </c>
      <c r="O41" s="188">
        <v>0</v>
      </c>
      <c r="P41" s="188">
        <v>0</v>
      </c>
      <c r="Q41" s="188">
        <v>0</v>
      </c>
      <c r="R41" s="188">
        <v>0</v>
      </c>
      <c r="S41" s="188">
        <f t="shared" si="12"/>
        <v>0</v>
      </c>
      <c r="T41" s="188">
        <f t="shared" si="13"/>
        <v>-187868.67</v>
      </c>
      <c r="U41" s="134">
        <v>4740.74</v>
      </c>
      <c r="V41" s="134">
        <f t="shared" si="14"/>
        <v>-183127.93000000002</v>
      </c>
      <c r="W41" s="136">
        <v>0</v>
      </c>
      <c r="X41" s="134">
        <f t="shared" si="15"/>
        <v>-183127.93000000002</v>
      </c>
    </row>
    <row r="42" spans="1:24" ht="12.75" hidden="1" outlineLevel="1">
      <c r="A42" s="134" t="s">
        <v>756</v>
      </c>
      <c r="C42" s="136" t="s">
        <v>757</v>
      </c>
      <c r="D42" s="136" t="s">
        <v>758</v>
      </c>
      <c r="E42" s="134">
        <v>-15922.08</v>
      </c>
      <c r="F42" s="134">
        <v>0</v>
      </c>
      <c r="G42" s="188">
        <f t="shared" si="9"/>
        <v>-15922.08</v>
      </c>
      <c r="H42" s="189">
        <v>0</v>
      </c>
      <c r="I42" s="189">
        <v>0</v>
      </c>
      <c r="J42" s="189">
        <v>0</v>
      </c>
      <c r="K42" s="189">
        <f t="shared" si="10"/>
        <v>0</v>
      </c>
      <c r="L42" s="189">
        <v>0</v>
      </c>
      <c r="M42" s="189">
        <v>0</v>
      </c>
      <c r="N42" s="189">
        <f t="shared" si="11"/>
        <v>0</v>
      </c>
      <c r="O42" s="188">
        <v>0</v>
      </c>
      <c r="P42" s="188">
        <v>0</v>
      </c>
      <c r="Q42" s="188">
        <v>0</v>
      </c>
      <c r="R42" s="188">
        <v>0</v>
      </c>
      <c r="S42" s="188">
        <f t="shared" si="12"/>
        <v>0</v>
      </c>
      <c r="T42" s="188">
        <f t="shared" si="13"/>
        <v>-15922.08</v>
      </c>
      <c r="U42" s="134">
        <v>2840.5</v>
      </c>
      <c r="V42" s="134">
        <f t="shared" si="14"/>
        <v>-13081.58</v>
      </c>
      <c r="W42" s="136">
        <v>0</v>
      </c>
      <c r="X42" s="134">
        <f t="shared" si="15"/>
        <v>-13081.58</v>
      </c>
    </row>
    <row r="43" spans="1:25" ht="12.75" collapsed="1">
      <c r="A43" s="177" t="s">
        <v>759</v>
      </c>
      <c r="B43" s="178"/>
      <c r="C43" s="177" t="s">
        <v>378</v>
      </c>
      <c r="D43" s="179"/>
      <c r="E43" s="154">
        <v>0</v>
      </c>
      <c r="F43" s="154">
        <v>352037.5</v>
      </c>
      <c r="G43" s="182">
        <f>E43+F43</f>
        <v>352037.5</v>
      </c>
      <c r="H43" s="182">
        <v>0</v>
      </c>
      <c r="I43" s="182">
        <v>0</v>
      </c>
      <c r="J43" s="182">
        <v>0</v>
      </c>
      <c r="K43" s="182">
        <f>J43+I43</f>
        <v>0</v>
      </c>
      <c r="L43" s="182">
        <v>0</v>
      </c>
      <c r="M43" s="182">
        <v>0</v>
      </c>
      <c r="N43" s="182">
        <f>L43+M43</f>
        <v>0</v>
      </c>
      <c r="O43" s="182">
        <v>0</v>
      </c>
      <c r="P43" s="182">
        <v>0</v>
      </c>
      <c r="Q43" s="182">
        <v>0</v>
      </c>
      <c r="R43" s="182">
        <v>0</v>
      </c>
      <c r="S43" s="182">
        <f>O43+P43+Q43+R43</f>
        <v>0</v>
      </c>
      <c r="T43" s="182">
        <f>G43+H43+K43+N43+S43</f>
        <v>352037.5</v>
      </c>
      <c r="U43" s="154">
        <v>498643.27</v>
      </c>
      <c r="V43" s="154">
        <f>T43+U43</f>
        <v>850680.77</v>
      </c>
      <c r="W43" s="154">
        <v>0</v>
      </c>
      <c r="X43" s="154">
        <f>V43+W43</f>
        <v>850680.77</v>
      </c>
      <c r="Y43" s="177"/>
    </row>
    <row r="44" spans="1:24" ht="12.75" hidden="1" outlineLevel="1">
      <c r="A44" s="134" t="s">
        <v>760</v>
      </c>
      <c r="C44" s="136" t="s">
        <v>379</v>
      </c>
      <c r="D44" s="136" t="s">
        <v>761</v>
      </c>
      <c r="E44" s="134">
        <v>0</v>
      </c>
      <c r="F44" s="134">
        <v>-110.15</v>
      </c>
      <c r="G44" s="188">
        <f aca="true" t="shared" si="16" ref="G44:G58">E44+F44</f>
        <v>-110.15</v>
      </c>
      <c r="H44" s="189">
        <v>0</v>
      </c>
      <c r="I44" s="189">
        <v>0</v>
      </c>
      <c r="J44" s="189">
        <v>0</v>
      </c>
      <c r="K44" s="189">
        <f aca="true" t="shared" si="17" ref="K44:K58">J44+I44</f>
        <v>0</v>
      </c>
      <c r="L44" s="189">
        <v>0</v>
      </c>
      <c r="M44" s="189">
        <v>0</v>
      </c>
      <c r="N44" s="189">
        <f aca="true" t="shared" si="18" ref="N44:N58">L44+M44</f>
        <v>0</v>
      </c>
      <c r="O44" s="188">
        <v>0</v>
      </c>
      <c r="P44" s="188">
        <v>0</v>
      </c>
      <c r="Q44" s="188">
        <v>0</v>
      </c>
      <c r="R44" s="188">
        <v>0</v>
      </c>
      <c r="S44" s="188">
        <f aca="true" t="shared" si="19" ref="S44:S58">O44+P44+Q44+R44</f>
        <v>0</v>
      </c>
      <c r="T44" s="188">
        <f aca="true" t="shared" si="20" ref="T44:T58">G44+H44+K44+N44+S44</f>
        <v>-110.15</v>
      </c>
      <c r="U44" s="134">
        <v>0</v>
      </c>
      <c r="V44" s="134">
        <f aca="true" t="shared" si="21" ref="V44:V58">T44+U44</f>
        <v>-110.15</v>
      </c>
      <c r="W44" s="136">
        <v>0</v>
      </c>
      <c r="X44" s="134">
        <f aca="true" t="shared" si="22" ref="X44:X58">V44+W44</f>
        <v>-110.15</v>
      </c>
    </row>
    <row r="45" spans="1:24" ht="12.75" hidden="1" outlineLevel="1">
      <c r="A45" s="134" t="s">
        <v>762</v>
      </c>
      <c r="C45" s="136" t="s">
        <v>763</v>
      </c>
      <c r="D45" s="136" t="s">
        <v>764</v>
      </c>
      <c r="E45" s="134">
        <v>0</v>
      </c>
      <c r="F45" s="134">
        <v>4084.65</v>
      </c>
      <c r="G45" s="188">
        <f t="shared" si="16"/>
        <v>4084.65</v>
      </c>
      <c r="H45" s="189">
        <v>0</v>
      </c>
      <c r="I45" s="189">
        <v>0</v>
      </c>
      <c r="J45" s="189">
        <v>0</v>
      </c>
      <c r="K45" s="189">
        <f t="shared" si="17"/>
        <v>0</v>
      </c>
      <c r="L45" s="189">
        <v>0</v>
      </c>
      <c r="M45" s="189">
        <v>0</v>
      </c>
      <c r="N45" s="189">
        <f t="shared" si="18"/>
        <v>0</v>
      </c>
      <c r="O45" s="188">
        <v>0</v>
      </c>
      <c r="P45" s="188">
        <v>0</v>
      </c>
      <c r="Q45" s="188">
        <v>0</v>
      </c>
      <c r="R45" s="188">
        <v>0</v>
      </c>
      <c r="S45" s="188">
        <f t="shared" si="19"/>
        <v>0</v>
      </c>
      <c r="T45" s="188">
        <f t="shared" si="20"/>
        <v>4084.65</v>
      </c>
      <c r="U45" s="134">
        <v>0</v>
      </c>
      <c r="V45" s="134">
        <f t="shared" si="21"/>
        <v>4084.65</v>
      </c>
      <c r="W45" s="136">
        <v>0</v>
      </c>
      <c r="X45" s="134">
        <f t="shared" si="22"/>
        <v>4084.65</v>
      </c>
    </row>
    <row r="46" spans="1:24" ht="12.75" hidden="1" outlineLevel="1">
      <c r="A46" s="134" t="s">
        <v>765</v>
      </c>
      <c r="C46" s="136" t="s">
        <v>766</v>
      </c>
      <c r="D46" s="136" t="s">
        <v>767</v>
      </c>
      <c r="E46" s="134">
        <v>0</v>
      </c>
      <c r="F46" s="134">
        <v>287.21</v>
      </c>
      <c r="G46" s="188">
        <f t="shared" si="16"/>
        <v>287.21</v>
      </c>
      <c r="H46" s="189">
        <v>0</v>
      </c>
      <c r="I46" s="189">
        <v>0</v>
      </c>
      <c r="J46" s="189">
        <v>0</v>
      </c>
      <c r="K46" s="189">
        <f t="shared" si="17"/>
        <v>0</v>
      </c>
      <c r="L46" s="189">
        <v>0</v>
      </c>
      <c r="M46" s="189">
        <v>0</v>
      </c>
      <c r="N46" s="189">
        <f t="shared" si="18"/>
        <v>0</v>
      </c>
      <c r="O46" s="188">
        <v>0</v>
      </c>
      <c r="P46" s="188">
        <v>0</v>
      </c>
      <c r="Q46" s="188">
        <v>0</v>
      </c>
      <c r="R46" s="188">
        <v>0</v>
      </c>
      <c r="S46" s="188">
        <f t="shared" si="19"/>
        <v>0</v>
      </c>
      <c r="T46" s="188">
        <f t="shared" si="20"/>
        <v>287.21</v>
      </c>
      <c r="U46" s="134">
        <v>0</v>
      </c>
      <c r="V46" s="134">
        <f t="shared" si="21"/>
        <v>287.21</v>
      </c>
      <c r="W46" s="136">
        <v>0</v>
      </c>
      <c r="X46" s="134">
        <f t="shared" si="22"/>
        <v>287.21</v>
      </c>
    </row>
    <row r="47" spans="1:24" ht="12.75" hidden="1" outlineLevel="1">
      <c r="A47" s="134" t="s">
        <v>768</v>
      </c>
      <c r="C47" s="136" t="s">
        <v>769</v>
      </c>
      <c r="D47" s="136" t="s">
        <v>770</v>
      </c>
      <c r="E47" s="134">
        <v>0</v>
      </c>
      <c r="F47" s="134">
        <v>338.32</v>
      </c>
      <c r="G47" s="188">
        <f t="shared" si="16"/>
        <v>338.32</v>
      </c>
      <c r="H47" s="189">
        <v>0</v>
      </c>
      <c r="I47" s="189">
        <v>0</v>
      </c>
      <c r="J47" s="189">
        <v>0</v>
      </c>
      <c r="K47" s="189">
        <f t="shared" si="17"/>
        <v>0</v>
      </c>
      <c r="L47" s="189">
        <v>0</v>
      </c>
      <c r="M47" s="189">
        <v>0</v>
      </c>
      <c r="N47" s="189">
        <f t="shared" si="18"/>
        <v>0</v>
      </c>
      <c r="O47" s="188">
        <v>0</v>
      </c>
      <c r="P47" s="188">
        <v>0</v>
      </c>
      <c r="Q47" s="188">
        <v>0</v>
      </c>
      <c r="R47" s="188">
        <v>0</v>
      </c>
      <c r="S47" s="188">
        <f t="shared" si="19"/>
        <v>0</v>
      </c>
      <c r="T47" s="188">
        <f t="shared" si="20"/>
        <v>338.32</v>
      </c>
      <c r="U47" s="134">
        <v>0</v>
      </c>
      <c r="V47" s="134">
        <f t="shared" si="21"/>
        <v>338.32</v>
      </c>
      <c r="W47" s="136">
        <v>0</v>
      </c>
      <c r="X47" s="134">
        <f t="shared" si="22"/>
        <v>338.32</v>
      </c>
    </row>
    <row r="48" spans="1:24" ht="12.75" hidden="1" outlineLevel="1">
      <c r="A48" s="134" t="s">
        <v>771</v>
      </c>
      <c r="C48" s="136" t="s">
        <v>772</v>
      </c>
      <c r="D48" s="136" t="s">
        <v>773</v>
      </c>
      <c r="E48" s="134">
        <v>0</v>
      </c>
      <c r="F48" s="134">
        <v>333.07</v>
      </c>
      <c r="G48" s="188">
        <f t="shared" si="16"/>
        <v>333.07</v>
      </c>
      <c r="H48" s="189">
        <v>0</v>
      </c>
      <c r="I48" s="189">
        <v>0</v>
      </c>
      <c r="J48" s="189">
        <v>0</v>
      </c>
      <c r="K48" s="189">
        <f t="shared" si="17"/>
        <v>0</v>
      </c>
      <c r="L48" s="189">
        <v>0</v>
      </c>
      <c r="M48" s="189">
        <v>0</v>
      </c>
      <c r="N48" s="189">
        <f t="shared" si="18"/>
        <v>0</v>
      </c>
      <c r="O48" s="188">
        <v>0</v>
      </c>
      <c r="P48" s="188">
        <v>0</v>
      </c>
      <c r="Q48" s="188">
        <v>0</v>
      </c>
      <c r="R48" s="188">
        <v>0</v>
      </c>
      <c r="S48" s="188">
        <f t="shared" si="19"/>
        <v>0</v>
      </c>
      <c r="T48" s="188">
        <f t="shared" si="20"/>
        <v>333.07</v>
      </c>
      <c r="U48" s="134">
        <v>0</v>
      </c>
      <c r="V48" s="134">
        <f t="shared" si="21"/>
        <v>333.07</v>
      </c>
      <c r="W48" s="136">
        <v>0</v>
      </c>
      <c r="X48" s="134">
        <f t="shared" si="22"/>
        <v>333.07</v>
      </c>
    </row>
    <row r="49" spans="1:24" ht="12.75" hidden="1" outlineLevel="1">
      <c r="A49" s="134" t="s">
        <v>774</v>
      </c>
      <c r="C49" s="136" t="s">
        <v>775</v>
      </c>
      <c r="D49" s="136" t="s">
        <v>776</v>
      </c>
      <c r="E49" s="134">
        <v>0</v>
      </c>
      <c r="F49" s="134">
        <v>30127.63</v>
      </c>
      <c r="G49" s="188">
        <f t="shared" si="16"/>
        <v>30127.63</v>
      </c>
      <c r="H49" s="189">
        <v>0</v>
      </c>
      <c r="I49" s="189">
        <v>0</v>
      </c>
      <c r="J49" s="189">
        <v>0</v>
      </c>
      <c r="K49" s="189">
        <f t="shared" si="17"/>
        <v>0</v>
      </c>
      <c r="L49" s="189">
        <v>0</v>
      </c>
      <c r="M49" s="189">
        <v>0</v>
      </c>
      <c r="N49" s="189">
        <f t="shared" si="18"/>
        <v>0</v>
      </c>
      <c r="O49" s="188">
        <v>0</v>
      </c>
      <c r="P49" s="188">
        <v>0</v>
      </c>
      <c r="Q49" s="188">
        <v>0</v>
      </c>
      <c r="R49" s="188">
        <v>0</v>
      </c>
      <c r="S49" s="188">
        <f t="shared" si="19"/>
        <v>0</v>
      </c>
      <c r="T49" s="188">
        <f t="shared" si="20"/>
        <v>30127.63</v>
      </c>
      <c r="U49" s="134">
        <v>26970.53</v>
      </c>
      <c r="V49" s="134">
        <f t="shared" si="21"/>
        <v>57098.16</v>
      </c>
      <c r="W49" s="136">
        <v>0</v>
      </c>
      <c r="X49" s="134">
        <f t="shared" si="22"/>
        <v>57098.16</v>
      </c>
    </row>
    <row r="50" spans="1:24" ht="12.75" hidden="1" outlineLevel="1">
      <c r="A50" s="134" t="s">
        <v>777</v>
      </c>
      <c r="C50" s="136" t="s">
        <v>778</v>
      </c>
      <c r="D50" s="136" t="s">
        <v>779</v>
      </c>
      <c r="E50" s="134">
        <v>618.04</v>
      </c>
      <c r="F50" s="134">
        <v>70328.84</v>
      </c>
      <c r="G50" s="188">
        <f t="shared" si="16"/>
        <v>70946.87999999999</v>
      </c>
      <c r="H50" s="189">
        <v>0</v>
      </c>
      <c r="I50" s="189">
        <v>0</v>
      </c>
      <c r="J50" s="189">
        <v>0</v>
      </c>
      <c r="K50" s="189">
        <f t="shared" si="17"/>
        <v>0</v>
      </c>
      <c r="L50" s="189">
        <v>0</v>
      </c>
      <c r="M50" s="189">
        <v>0</v>
      </c>
      <c r="N50" s="189">
        <f t="shared" si="18"/>
        <v>0</v>
      </c>
      <c r="O50" s="188">
        <v>0</v>
      </c>
      <c r="P50" s="188">
        <v>0</v>
      </c>
      <c r="Q50" s="188">
        <v>0</v>
      </c>
      <c r="R50" s="188">
        <v>0</v>
      </c>
      <c r="S50" s="188">
        <f t="shared" si="19"/>
        <v>0</v>
      </c>
      <c r="T50" s="188">
        <f t="shared" si="20"/>
        <v>70946.87999999999</v>
      </c>
      <c r="U50" s="134">
        <v>57300.91</v>
      </c>
      <c r="V50" s="134">
        <f t="shared" si="21"/>
        <v>128247.79</v>
      </c>
      <c r="W50" s="136">
        <v>0</v>
      </c>
      <c r="X50" s="134">
        <f t="shared" si="22"/>
        <v>128247.79</v>
      </c>
    </row>
    <row r="51" spans="1:24" ht="12.75" hidden="1" outlineLevel="1">
      <c r="A51" s="134" t="s">
        <v>780</v>
      </c>
      <c r="C51" s="136" t="s">
        <v>781</v>
      </c>
      <c r="D51" s="136" t="s">
        <v>782</v>
      </c>
      <c r="E51" s="134">
        <v>0</v>
      </c>
      <c r="F51" s="134">
        <v>3603.56</v>
      </c>
      <c r="G51" s="188">
        <f t="shared" si="16"/>
        <v>3603.56</v>
      </c>
      <c r="H51" s="189">
        <v>0</v>
      </c>
      <c r="I51" s="189">
        <v>0</v>
      </c>
      <c r="J51" s="189">
        <v>0</v>
      </c>
      <c r="K51" s="189">
        <f t="shared" si="17"/>
        <v>0</v>
      </c>
      <c r="L51" s="189">
        <v>0</v>
      </c>
      <c r="M51" s="189">
        <v>0</v>
      </c>
      <c r="N51" s="189">
        <f t="shared" si="18"/>
        <v>0</v>
      </c>
      <c r="O51" s="188">
        <v>0</v>
      </c>
      <c r="P51" s="188">
        <v>0</v>
      </c>
      <c r="Q51" s="188">
        <v>0</v>
      </c>
      <c r="R51" s="188">
        <v>0</v>
      </c>
      <c r="S51" s="188">
        <f t="shared" si="19"/>
        <v>0</v>
      </c>
      <c r="T51" s="188">
        <f t="shared" si="20"/>
        <v>3603.56</v>
      </c>
      <c r="U51" s="134">
        <v>16298.56</v>
      </c>
      <c r="V51" s="134">
        <f t="shared" si="21"/>
        <v>19902.12</v>
      </c>
      <c r="W51" s="136">
        <v>0</v>
      </c>
      <c r="X51" s="134">
        <f t="shared" si="22"/>
        <v>19902.12</v>
      </c>
    </row>
    <row r="52" spans="1:24" ht="12.75" hidden="1" outlineLevel="1">
      <c r="A52" s="134" t="s">
        <v>783</v>
      </c>
      <c r="C52" s="136" t="s">
        <v>784</v>
      </c>
      <c r="D52" s="136" t="s">
        <v>785</v>
      </c>
      <c r="E52" s="134">
        <v>-618.04</v>
      </c>
      <c r="F52" s="134">
        <v>0</v>
      </c>
      <c r="G52" s="188">
        <f t="shared" si="16"/>
        <v>-618.04</v>
      </c>
      <c r="H52" s="189">
        <v>0</v>
      </c>
      <c r="I52" s="189">
        <v>0</v>
      </c>
      <c r="J52" s="189">
        <v>0</v>
      </c>
      <c r="K52" s="189">
        <f t="shared" si="17"/>
        <v>0</v>
      </c>
      <c r="L52" s="189">
        <v>0</v>
      </c>
      <c r="M52" s="189">
        <v>0</v>
      </c>
      <c r="N52" s="189">
        <f t="shared" si="18"/>
        <v>0</v>
      </c>
      <c r="O52" s="188">
        <v>0</v>
      </c>
      <c r="P52" s="188">
        <v>0</v>
      </c>
      <c r="Q52" s="188">
        <v>0</v>
      </c>
      <c r="R52" s="188">
        <v>0</v>
      </c>
      <c r="S52" s="188">
        <f t="shared" si="19"/>
        <v>0</v>
      </c>
      <c r="T52" s="188">
        <f t="shared" si="20"/>
        <v>-618.04</v>
      </c>
      <c r="U52" s="134">
        <v>0</v>
      </c>
      <c r="V52" s="134">
        <f t="shared" si="21"/>
        <v>-618.04</v>
      </c>
      <c r="W52" s="136">
        <v>0</v>
      </c>
      <c r="X52" s="134">
        <f t="shared" si="22"/>
        <v>-618.04</v>
      </c>
    </row>
    <row r="53" spans="1:24" ht="12.75" hidden="1" outlineLevel="1">
      <c r="A53" s="134" t="s">
        <v>786</v>
      </c>
      <c r="C53" s="136" t="s">
        <v>787</v>
      </c>
      <c r="D53" s="136" t="s">
        <v>788</v>
      </c>
      <c r="E53" s="134">
        <v>0</v>
      </c>
      <c r="F53" s="134">
        <v>162052.82</v>
      </c>
      <c r="G53" s="188">
        <f t="shared" si="16"/>
        <v>162052.82</v>
      </c>
      <c r="H53" s="189">
        <v>0</v>
      </c>
      <c r="I53" s="189">
        <v>0</v>
      </c>
      <c r="J53" s="189">
        <v>0</v>
      </c>
      <c r="K53" s="189">
        <f t="shared" si="17"/>
        <v>0</v>
      </c>
      <c r="L53" s="189">
        <v>0</v>
      </c>
      <c r="M53" s="189">
        <v>0</v>
      </c>
      <c r="N53" s="189">
        <f t="shared" si="18"/>
        <v>0</v>
      </c>
      <c r="O53" s="188">
        <v>0</v>
      </c>
      <c r="P53" s="188">
        <v>0</v>
      </c>
      <c r="Q53" s="188">
        <v>0</v>
      </c>
      <c r="R53" s="188">
        <v>0</v>
      </c>
      <c r="S53" s="188">
        <f t="shared" si="19"/>
        <v>0</v>
      </c>
      <c r="T53" s="188">
        <f t="shared" si="20"/>
        <v>162052.82</v>
      </c>
      <c r="U53" s="134">
        <v>0</v>
      </c>
      <c r="V53" s="134">
        <f t="shared" si="21"/>
        <v>162052.82</v>
      </c>
      <c r="W53" s="136">
        <v>0</v>
      </c>
      <c r="X53" s="134">
        <f t="shared" si="22"/>
        <v>162052.82</v>
      </c>
    </row>
    <row r="54" spans="1:24" ht="12.75" hidden="1" outlineLevel="1">
      <c r="A54" s="134" t="s">
        <v>789</v>
      </c>
      <c r="C54" s="136" t="s">
        <v>790</v>
      </c>
      <c r="D54" s="136" t="s">
        <v>791</v>
      </c>
      <c r="E54" s="134">
        <v>0</v>
      </c>
      <c r="F54" s="134">
        <v>436085.44</v>
      </c>
      <c r="G54" s="188">
        <f t="shared" si="16"/>
        <v>436085.44</v>
      </c>
      <c r="H54" s="189">
        <v>0</v>
      </c>
      <c r="I54" s="189">
        <v>0</v>
      </c>
      <c r="J54" s="189">
        <v>0</v>
      </c>
      <c r="K54" s="189">
        <f t="shared" si="17"/>
        <v>0</v>
      </c>
      <c r="L54" s="189">
        <v>0</v>
      </c>
      <c r="M54" s="189">
        <v>0</v>
      </c>
      <c r="N54" s="189">
        <f t="shared" si="18"/>
        <v>0</v>
      </c>
      <c r="O54" s="188">
        <v>0</v>
      </c>
      <c r="P54" s="188">
        <v>0</v>
      </c>
      <c r="Q54" s="188">
        <v>0</v>
      </c>
      <c r="R54" s="188">
        <v>0</v>
      </c>
      <c r="S54" s="188">
        <f t="shared" si="19"/>
        <v>0</v>
      </c>
      <c r="T54" s="188">
        <f t="shared" si="20"/>
        <v>436085.44</v>
      </c>
      <c r="U54" s="134">
        <v>0</v>
      </c>
      <c r="V54" s="134">
        <f t="shared" si="21"/>
        <v>436085.44</v>
      </c>
      <c r="W54" s="136">
        <v>0</v>
      </c>
      <c r="X54" s="134">
        <f t="shared" si="22"/>
        <v>436085.44</v>
      </c>
    </row>
    <row r="55" spans="1:24" ht="12.75" hidden="1" outlineLevel="1">
      <c r="A55" s="134" t="s">
        <v>792</v>
      </c>
      <c r="C55" s="136" t="s">
        <v>793</v>
      </c>
      <c r="D55" s="136" t="s">
        <v>794</v>
      </c>
      <c r="E55" s="134">
        <v>0</v>
      </c>
      <c r="F55" s="134">
        <v>707392.75</v>
      </c>
      <c r="G55" s="188">
        <f t="shared" si="16"/>
        <v>707392.75</v>
      </c>
      <c r="H55" s="189">
        <v>0</v>
      </c>
      <c r="I55" s="189">
        <v>0</v>
      </c>
      <c r="J55" s="189">
        <v>0</v>
      </c>
      <c r="K55" s="189">
        <f t="shared" si="17"/>
        <v>0</v>
      </c>
      <c r="L55" s="189">
        <v>0</v>
      </c>
      <c r="M55" s="189">
        <v>0</v>
      </c>
      <c r="N55" s="189">
        <f t="shared" si="18"/>
        <v>0</v>
      </c>
      <c r="O55" s="188">
        <v>0</v>
      </c>
      <c r="P55" s="188">
        <v>0</v>
      </c>
      <c r="Q55" s="188">
        <v>0</v>
      </c>
      <c r="R55" s="188">
        <v>0</v>
      </c>
      <c r="S55" s="188">
        <f t="shared" si="19"/>
        <v>0</v>
      </c>
      <c r="T55" s="188">
        <f t="shared" si="20"/>
        <v>707392.75</v>
      </c>
      <c r="U55" s="134">
        <v>0</v>
      </c>
      <c r="V55" s="134">
        <f t="shared" si="21"/>
        <v>707392.75</v>
      </c>
      <c r="W55" s="136">
        <v>0</v>
      </c>
      <c r="X55" s="134">
        <f t="shared" si="22"/>
        <v>707392.75</v>
      </c>
    </row>
    <row r="56" spans="1:24" ht="12.75" hidden="1" outlineLevel="1">
      <c r="A56" s="134" t="s">
        <v>795</v>
      </c>
      <c r="C56" s="136" t="s">
        <v>796</v>
      </c>
      <c r="D56" s="136" t="s">
        <v>797</v>
      </c>
      <c r="E56" s="134">
        <v>0</v>
      </c>
      <c r="F56" s="134">
        <v>-6811</v>
      </c>
      <c r="G56" s="188">
        <f t="shared" si="16"/>
        <v>-6811</v>
      </c>
      <c r="H56" s="189">
        <v>0</v>
      </c>
      <c r="I56" s="189">
        <v>0</v>
      </c>
      <c r="J56" s="189">
        <v>0</v>
      </c>
      <c r="K56" s="189">
        <f t="shared" si="17"/>
        <v>0</v>
      </c>
      <c r="L56" s="189">
        <v>0</v>
      </c>
      <c r="M56" s="189">
        <v>0</v>
      </c>
      <c r="N56" s="189">
        <f t="shared" si="18"/>
        <v>0</v>
      </c>
      <c r="O56" s="188">
        <v>0</v>
      </c>
      <c r="P56" s="188">
        <v>0</v>
      </c>
      <c r="Q56" s="188">
        <v>0</v>
      </c>
      <c r="R56" s="188">
        <v>0</v>
      </c>
      <c r="S56" s="188">
        <f t="shared" si="19"/>
        <v>0</v>
      </c>
      <c r="T56" s="188">
        <f t="shared" si="20"/>
        <v>-6811</v>
      </c>
      <c r="U56" s="134">
        <v>0</v>
      </c>
      <c r="V56" s="134">
        <f t="shared" si="21"/>
        <v>-6811</v>
      </c>
      <c r="W56" s="136">
        <v>0</v>
      </c>
      <c r="X56" s="134">
        <f t="shared" si="22"/>
        <v>-6811</v>
      </c>
    </row>
    <row r="57" spans="1:24" ht="12.75" hidden="1" outlineLevel="1">
      <c r="A57" s="134" t="s">
        <v>798</v>
      </c>
      <c r="C57" s="136" t="s">
        <v>799</v>
      </c>
      <c r="D57" s="136" t="s">
        <v>800</v>
      </c>
      <c r="E57" s="134">
        <v>0</v>
      </c>
      <c r="F57" s="134">
        <v>-36278.39</v>
      </c>
      <c r="G57" s="188">
        <f t="shared" si="16"/>
        <v>-36278.39</v>
      </c>
      <c r="H57" s="189">
        <v>0</v>
      </c>
      <c r="I57" s="189">
        <v>0</v>
      </c>
      <c r="J57" s="189">
        <v>0</v>
      </c>
      <c r="K57" s="189">
        <f t="shared" si="17"/>
        <v>0</v>
      </c>
      <c r="L57" s="189">
        <v>0</v>
      </c>
      <c r="M57" s="189">
        <v>0</v>
      </c>
      <c r="N57" s="189">
        <f t="shared" si="18"/>
        <v>0</v>
      </c>
      <c r="O57" s="188">
        <v>0</v>
      </c>
      <c r="P57" s="188">
        <v>0</v>
      </c>
      <c r="Q57" s="188">
        <v>0</v>
      </c>
      <c r="R57" s="188">
        <v>0</v>
      </c>
      <c r="S57" s="188">
        <f t="shared" si="19"/>
        <v>0</v>
      </c>
      <c r="T57" s="188">
        <f t="shared" si="20"/>
        <v>-36278.39</v>
      </c>
      <c r="U57" s="134">
        <v>2045.9</v>
      </c>
      <c r="V57" s="134">
        <f t="shared" si="21"/>
        <v>-34232.49</v>
      </c>
      <c r="W57" s="136">
        <v>0</v>
      </c>
      <c r="X57" s="134">
        <f t="shared" si="22"/>
        <v>-34232.49</v>
      </c>
    </row>
    <row r="58" spans="1:24" ht="12.75" hidden="1" outlineLevel="1">
      <c r="A58" s="134" t="s">
        <v>801</v>
      </c>
      <c r="C58" s="136" t="s">
        <v>802</v>
      </c>
      <c r="D58" s="136" t="s">
        <v>803</v>
      </c>
      <c r="E58" s="134">
        <v>0</v>
      </c>
      <c r="F58" s="134">
        <v>191.25</v>
      </c>
      <c r="G58" s="188">
        <f t="shared" si="16"/>
        <v>191.25</v>
      </c>
      <c r="H58" s="189">
        <v>0</v>
      </c>
      <c r="I58" s="189">
        <v>0</v>
      </c>
      <c r="J58" s="189">
        <v>0</v>
      </c>
      <c r="K58" s="189">
        <f t="shared" si="17"/>
        <v>0</v>
      </c>
      <c r="L58" s="189">
        <v>0</v>
      </c>
      <c r="M58" s="189">
        <v>0</v>
      </c>
      <c r="N58" s="189">
        <f t="shared" si="18"/>
        <v>0</v>
      </c>
      <c r="O58" s="188">
        <v>0</v>
      </c>
      <c r="P58" s="188">
        <v>0</v>
      </c>
      <c r="Q58" s="188">
        <v>0</v>
      </c>
      <c r="R58" s="188">
        <v>0</v>
      </c>
      <c r="S58" s="188">
        <f t="shared" si="19"/>
        <v>0</v>
      </c>
      <c r="T58" s="188">
        <f t="shared" si="20"/>
        <v>191.25</v>
      </c>
      <c r="U58" s="134">
        <v>0</v>
      </c>
      <c r="V58" s="134">
        <f t="shared" si="21"/>
        <v>191.25</v>
      </c>
      <c r="W58" s="136">
        <v>0</v>
      </c>
      <c r="X58" s="134">
        <f t="shared" si="22"/>
        <v>191.25</v>
      </c>
    </row>
    <row r="59" spans="1:25" ht="12.75" collapsed="1">
      <c r="A59" s="177" t="s">
        <v>804</v>
      </c>
      <c r="B59" s="178"/>
      <c r="C59" s="177" t="s">
        <v>379</v>
      </c>
      <c r="D59" s="179"/>
      <c r="E59" s="154">
        <v>0</v>
      </c>
      <c r="F59" s="154">
        <v>1371626</v>
      </c>
      <c r="G59" s="182">
        <f>E59+F59</f>
        <v>1371626</v>
      </c>
      <c r="H59" s="182">
        <v>0</v>
      </c>
      <c r="I59" s="182">
        <v>0</v>
      </c>
      <c r="J59" s="182">
        <v>0</v>
      </c>
      <c r="K59" s="182">
        <f>J59+I59</f>
        <v>0</v>
      </c>
      <c r="L59" s="182">
        <v>0</v>
      </c>
      <c r="M59" s="182">
        <v>0</v>
      </c>
      <c r="N59" s="182">
        <f>L59+M59</f>
        <v>0</v>
      </c>
      <c r="O59" s="182">
        <v>0</v>
      </c>
      <c r="P59" s="182">
        <v>0</v>
      </c>
      <c r="Q59" s="182">
        <v>0</v>
      </c>
      <c r="R59" s="182">
        <v>0</v>
      </c>
      <c r="S59" s="182">
        <f>O59+P59+Q59+R59</f>
        <v>0</v>
      </c>
      <c r="T59" s="182">
        <f>G59+H59+K59+N59+S59</f>
        <v>1371626</v>
      </c>
      <c r="U59" s="154">
        <v>102615.9</v>
      </c>
      <c r="V59" s="154">
        <f>T59+U59</f>
        <v>1474241.9</v>
      </c>
      <c r="W59" s="154">
        <v>0</v>
      </c>
      <c r="X59" s="154">
        <f>V59+W59</f>
        <v>1474241.9</v>
      </c>
      <c r="Y59" s="177"/>
    </row>
    <row r="60" spans="1:24" ht="12.75" hidden="1" outlineLevel="1">
      <c r="A60" s="134" t="s">
        <v>805</v>
      </c>
      <c r="C60" s="136" t="s">
        <v>806</v>
      </c>
      <c r="D60" s="136" t="s">
        <v>807</v>
      </c>
      <c r="E60" s="134">
        <v>0</v>
      </c>
      <c r="F60" s="134">
        <v>-1457156.79</v>
      </c>
      <c r="G60" s="188">
        <f aca="true" t="shared" si="23" ref="G60:G123">E60+F60</f>
        <v>-1457156.79</v>
      </c>
      <c r="H60" s="189">
        <v>0</v>
      </c>
      <c r="I60" s="189">
        <v>12322.54</v>
      </c>
      <c r="J60" s="189">
        <v>735026.41</v>
      </c>
      <c r="K60" s="189">
        <f aca="true" t="shared" si="24" ref="K60:K123">J60+I60</f>
        <v>747348.9500000001</v>
      </c>
      <c r="L60" s="189">
        <v>0</v>
      </c>
      <c r="M60" s="189">
        <v>0</v>
      </c>
      <c r="N60" s="189">
        <f aca="true" t="shared" si="25" ref="N60:N123">L60+M60</f>
        <v>0</v>
      </c>
      <c r="O60" s="188">
        <v>0</v>
      </c>
      <c r="P60" s="188">
        <v>0</v>
      </c>
      <c r="Q60" s="188">
        <v>0</v>
      </c>
      <c r="R60" s="188">
        <v>0</v>
      </c>
      <c r="S60" s="188">
        <f aca="true" t="shared" si="26" ref="S60:S123">O60+P60+Q60+R60</f>
        <v>0</v>
      </c>
      <c r="T60" s="188">
        <f aca="true" t="shared" si="27" ref="T60:T123">G60+H60+K60+N60+S60</f>
        <v>-709807.84</v>
      </c>
      <c r="U60" s="134">
        <v>0</v>
      </c>
      <c r="V60" s="134">
        <f aca="true" t="shared" si="28" ref="V60:V123">T60+U60</f>
        <v>-709807.84</v>
      </c>
      <c r="W60" s="136">
        <v>0</v>
      </c>
      <c r="X60" s="134">
        <f aca="true" t="shared" si="29" ref="X60:X123">V60+W60</f>
        <v>-709807.84</v>
      </c>
    </row>
    <row r="61" spans="1:24" ht="12.75" hidden="1" outlineLevel="1">
      <c r="A61" s="134" t="s">
        <v>808</v>
      </c>
      <c r="C61" s="136" t="s">
        <v>809</v>
      </c>
      <c r="D61" s="136" t="s">
        <v>810</v>
      </c>
      <c r="E61" s="134">
        <v>0</v>
      </c>
      <c r="F61" s="134">
        <v>-39243292.21</v>
      </c>
      <c r="G61" s="188">
        <f t="shared" si="23"/>
        <v>-39243292.21</v>
      </c>
      <c r="H61" s="189">
        <v>0</v>
      </c>
      <c r="I61" s="189">
        <v>0</v>
      </c>
      <c r="J61" s="189">
        <v>0</v>
      </c>
      <c r="K61" s="189">
        <f t="shared" si="24"/>
        <v>0</v>
      </c>
      <c r="L61" s="189">
        <v>0</v>
      </c>
      <c r="M61" s="189">
        <v>0</v>
      </c>
      <c r="N61" s="189">
        <f t="shared" si="25"/>
        <v>0</v>
      </c>
      <c r="O61" s="188">
        <v>0</v>
      </c>
      <c r="P61" s="188">
        <v>0</v>
      </c>
      <c r="Q61" s="188">
        <v>0</v>
      </c>
      <c r="R61" s="188">
        <v>0</v>
      </c>
      <c r="S61" s="188">
        <f t="shared" si="26"/>
        <v>0</v>
      </c>
      <c r="T61" s="188">
        <f t="shared" si="27"/>
        <v>-39243292.21</v>
      </c>
      <c r="U61" s="134">
        <v>0</v>
      </c>
      <c r="V61" s="134">
        <f t="shared" si="28"/>
        <v>-39243292.21</v>
      </c>
      <c r="W61" s="136">
        <v>0</v>
      </c>
      <c r="X61" s="134">
        <f t="shared" si="29"/>
        <v>-39243292.21</v>
      </c>
    </row>
    <row r="62" spans="1:24" ht="12.75" hidden="1" outlineLevel="1">
      <c r="A62" s="134" t="s">
        <v>811</v>
      </c>
      <c r="C62" s="136" t="s">
        <v>812</v>
      </c>
      <c r="D62" s="136" t="s">
        <v>813</v>
      </c>
      <c r="E62" s="134">
        <v>0</v>
      </c>
      <c r="F62" s="134">
        <v>-86493970.7</v>
      </c>
      <c r="G62" s="188">
        <f t="shared" si="23"/>
        <v>-86493970.7</v>
      </c>
      <c r="H62" s="189">
        <v>0</v>
      </c>
      <c r="I62" s="189">
        <v>0</v>
      </c>
      <c r="J62" s="189">
        <v>0</v>
      </c>
      <c r="K62" s="189">
        <f t="shared" si="24"/>
        <v>0</v>
      </c>
      <c r="L62" s="189">
        <v>0</v>
      </c>
      <c r="M62" s="189">
        <v>0</v>
      </c>
      <c r="N62" s="189">
        <f t="shared" si="25"/>
        <v>0</v>
      </c>
      <c r="O62" s="188">
        <v>0</v>
      </c>
      <c r="P62" s="188">
        <v>0</v>
      </c>
      <c r="Q62" s="188">
        <v>0</v>
      </c>
      <c r="R62" s="188">
        <v>0</v>
      </c>
      <c r="S62" s="188">
        <f t="shared" si="26"/>
        <v>0</v>
      </c>
      <c r="T62" s="188">
        <f t="shared" si="27"/>
        <v>-86493970.7</v>
      </c>
      <c r="U62" s="134">
        <v>0</v>
      </c>
      <c r="V62" s="134">
        <f t="shared" si="28"/>
        <v>-86493970.7</v>
      </c>
      <c r="W62" s="136">
        <v>0</v>
      </c>
      <c r="X62" s="134">
        <f t="shared" si="29"/>
        <v>-86493970.7</v>
      </c>
    </row>
    <row r="63" spans="1:24" ht="12.75" hidden="1" outlineLevel="1">
      <c r="A63" s="134" t="s">
        <v>814</v>
      </c>
      <c r="C63" s="136" t="s">
        <v>815</v>
      </c>
      <c r="D63" s="136" t="s">
        <v>816</v>
      </c>
      <c r="E63" s="134">
        <v>0</v>
      </c>
      <c r="F63" s="134">
        <v>19242.76</v>
      </c>
      <c r="G63" s="188">
        <f t="shared" si="23"/>
        <v>19242.76</v>
      </c>
      <c r="H63" s="189">
        <v>0</v>
      </c>
      <c r="I63" s="189">
        <v>0</v>
      </c>
      <c r="J63" s="189">
        <v>0</v>
      </c>
      <c r="K63" s="189">
        <f t="shared" si="24"/>
        <v>0</v>
      </c>
      <c r="L63" s="189">
        <v>0</v>
      </c>
      <c r="M63" s="189">
        <v>0</v>
      </c>
      <c r="N63" s="189">
        <f t="shared" si="25"/>
        <v>0</v>
      </c>
      <c r="O63" s="188">
        <v>0</v>
      </c>
      <c r="P63" s="188">
        <v>0</v>
      </c>
      <c r="Q63" s="188">
        <v>0</v>
      </c>
      <c r="R63" s="188">
        <v>0</v>
      </c>
      <c r="S63" s="188">
        <f t="shared" si="26"/>
        <v>0</v>
      </c>
      <c r="T63" s="188">
        <f t="shared" si="27"/>
        <v>19242.76</v>
      </c>
      <c r="U63" s="134">
        <v>1594.85</v>
      </c>
      <c r="V63" s="134">
        <f t="shared" si="28"/>
        <v>20837.609999999997</v>
      </c>
      <c r="W63" s="136">
        <v>0</v>
      </c>
      <c r="X63" s="134">
        <f t="shared" si="29"/>
        <v>20837.609999999997</v>
      </c>
    </row>
    <row r="64" spans="1:24" ht="12.75" hidden="1" outlineLevel="1">
      <c r="A64" s="134" t="s">
        <v>817</v>
      </c>
      <c r="C64" s="136" t="s">
        <v>818</v>
      </c>
      <c r="D64" s="136" t="s">
        <v>819</v>
      </c>
      <c r="E64" s="134">
        <v>0</v>
      </c>
      <c r="F64" s="134">
        <v>540.14</v>
      </c>
      <c r="G64" s="188">
        <f t="shared" si="23"/>
        <v>540.14</v>
      </c>
      <c r="H64" s="189">
        <v>0</v>
      </c>
      <c r="I64" s="189">
        <v>0</v>
      </c>
      <c r="J64" s="189">
        <v>0</v>
      </c>
      <c r="K64" s="189">
        <f t="shared" si="24"/>
        <v>0</v>
      </c>
      <c r="L64" s="189">
        <v>0</v>
      </c>
      <c r="M64" s="189">
        <v>0</v>
      </c>
      <c r="N64" s="189">
        <f t="shared" si="25"/>
        <v>0</v>
      </c>
      <c r="O64" s="188">
        <v>0</v>
      </c>
      <c r="P64" s="188">
        <v>0</v>
      </c>
      <c r="Q64" s="188">
        <v>0</v>
      </c>
      <c r="R64" s="188">
        <v>0</v>
      </c>
      <c r="S64" s="188">
        <f t="shared" si="26"/>
        <v>0</v>
      </c>
      <c r="T64" s="188">
        <f t="shared" si="27"/>
        <v>540.14</v>
      </c>
      <c r="U64" s="134">
        <v>103.12</v>
      </c>
      <c r="V64" s="134">
        <f t="shared" si="28"/>
        <v>643.26</v>
      </c>
      <c r="W64" s="136">
        <v>0</v>
      </c>
      <c r="X64" s="134">
        <f t="shared" si="29"/>
        <v>643.26</v>
      </c>
    </row>
    <row r="65" spans="1:24" ht="12.75" hidden="1" outlineLevel="1">
      <c r="A65" s="134" t="s">
        <v>820</v>
      </c>
      <c r="C65" s="136" t="s">
        <v>821</v>
      </c>
      <c r="D65" s="136" t="s">
        <v>822</v>
      </c>
      <c r="E65" s="134">
        <v>0</v>
      </c>
      <c r="F65" s="134">
        <v>6</v>
      </c>
      <c r="G65" s="188">
        <f t="shared" si="23"/>
        <v>6</v>
      </c>
      <c r="H65" s="189">
        <v>0</v>
      </c>
      <c r="I65" s="189">
        <v>0</v>
      </c>
      <c r="J65" s="189">
        <v>0</v>
      </c>
      <c r="K65" s="189">
        <f t="shared" si="24"/>
        <v>0</v>
      </c>
      <c r="L65" s="189">
        <v>0</v>
      </c>
      <c r="M65" s="189">
        <v>0</v>
      </c>
      <c r="N65" s="189">
        <f t="shared" si="25"/>
        <v>0</v>
      </c>
      <c r="O65" s="188">
        <v>0</v>
      </c>
      <c r="P65" s="188">
        <v>0</v>
      </c>
      <c r="Q65" s="188">
        <v>0</v>
      </c>
      <c r="R65" s="188">
        <v>0</v>
      </c>
      <c r="S65" s="188">
        <f t="shared" si="26"/>
        <v>0</v>
      </c>
      <c r="T65" s="188">
        <f t="shared" si="27"/>
        <v>6</v>
      </c>
      <c r="U65" s="134">
        <v>0</v>
      </c>
      <c r="V65" s="134">
        <f t="shared" si="28"/>
        <v>6</v>
      </c>
      <c r="W65" s="136">
        <v>0</v>
      </c>
      <c r="X65" s="134">
        <f t="shared" si="29"/>
        <v>6</v>
      </c>
    </row>
    <row r="66" spans="1:24" ht="12.75" hidden="1" outlineLevel="1">
      <c r="A66" s="134" t="s">
        <v>823</v>
      </c>
      <c r="C66" s="136" t="s">
        <v>824</v>
      </c>
      <c r="D66" s="136" t="s">
        <v>825</v>
      </c>
      <c r="E66" s="134">
        <v>0</v>
      </c>
      <c r="F66" s="134">
        <v>11.22</v>
      </c>
      <c r="G66" s="188">
        <f t="shared" si="23"/>
        <v>11.22</v>
      </c>
      <c r="H66" s="189">
        <v>0</v>
      </c>
      <c r="I66" s="189">
        <v>0</v>
      </c>
      <c r="J66" s="189">
        <v>0</v>
      </c>
      <c r="K66" s="189">
        <f t="shared" si="24"/>
        <v>0</v>
      </c>
      <c r="L66" s="189">
        <v>0</v>
      </c>
      <c r="M66" s="189">
        <v>0</v>
      </c>
      <c r="N66" s="189">
        <f t="shared" si="25"/>
        <v>0</v>
      </c>
      <c r="O66" s="188">
        <v>0</v>
      </c>
      <c r="P66" s="188">
        <v>0</v>
      </c>
      <c r="Q66" s="188">
        <v>0</v>
      </c>
      <c r="R66" s="188">
        <v>0</v>
      </c>
      <c r="S66" s="188">
        <f t="shared" si="26"/>
        <v>0</v>
      </c>
      <c r="T66" s="188">
        <f t="shared" si="27"/>
        <v>11.22</v>
      </c>
      <c r="U66" s="134">
        <v>29116.74</v>
      </c>
      <c r="V66" s="134">
        <f t="shared" si="28"/>
        <v>29127.960000000003</v>
      </c>
      <c r="W66" s="136">
        <v>0</v>
      </c>
      <c r="X66" s="134">
        <f t="shared" si="29"/>
        <v>29127.960000000003</v>
      </c>
    </row>
    <row r="67" spans="1:24" ht="12.75" hidden="1" outlineLevel="1">
      <c r="A67" s="134" t="s">
        <v>826</v>
      </c>
      <c r="C67" s="136" t="s">
        <v>827</v>
      </c>
      <c r="D67" s="136" t="s">
        <v>828</v>
      </c>
      <c r="E67" s="134">
        <v>0</v>
      </c>
      <c r="F67" s="134">
        <v>7888.66</v>
      </c>
      <c r="G67" s="188">
        <f t="shared" si="23"/>
        <v>7888.66</v>
      </c>
      <c r="H67" s="189">
        <v>0</v>
      </c>
      <c r="I67" s="189">
        <v>0</v>
      </c>
      <c r="J67" s="189">
        <v>0</v>
      </c>
      <c r="K67" s="189">
        <f t="shared" si="24"/>
        <v>0</v>
      </c>
      <c r="L67" s="189">
        <v>0</v>
      </c>
      <c r="M67" s="189">
        <v>0</v>
      </c>
      <c r="N67" s="189">
        <f t="shared" si="25"/>
        <v>0</v>
      </c>
      <c r="O67" s="188">
        <v>0</v>
      </c>
      <c r="P67" s="188">
        <v>0</v>
      </c>
      <c r="Q67" s="188">
        <v>0</v>
      </c>
      <c r="R67" s="188">
        <v>0</v>
      </c>
      <c r="S67" s="188">
        <f t="shared" si="26"/>
        <v>0</v>
      </c>
      <c r="T67" s="188">
        <f t="shared" si="27"/>
        <v>7888.66</v>
      </c>
      <c r="U67" s="134">
        <v>9913.32</v>
      </c>
      <c r="V67" s="134">
        <f t="shared" si="28"/>
        <v>17801.98</v>
      </c>
      <c r="W67" s="136">
        <v>0</v>
      </c>
      <c r="X67" s="134">
        <f t="shared" si="29"/>
        <v>17801.98</v>
      </c>
    </row>
    <row r="68" spans="1:24" ht="12.75" hidden="1" outlineLevel="1">
      <c r="A68" s="134" t="s">
        <v>829</v>
      </c>
      <c r="C68" s="136" t="s">
        <v>830</v>
      </c>
      <c r="D68" s="136" t="s">
        <v>831</v>
      </c>
      <c r="E68" s="134">
        <v>0</v>
      </c>
      <c r="F68" s="134">
        <v>174.56</v>
      </c>
      <c r="G68" s="188">
        <f t="shared" si="23"/>
        <v>174.56</v>
      </c>
      <c r="H68" s="189">
        <v>0</v>
      </c>
      <c r="I68" s="189">
        <v>0</v>
      </c>
      <c r="J68" s="189">
        <v>0</v>
      </c>
      <c r="K68" s="189">
        <f t="shared" si="24"/>
        <v>0</v>
      </c>
      <c r="L68" s="189">
        <v>0</v>
      </c>
      <c r="M68" s="189">
        <v>0</v>
      </c>
      <c r="N68" s="189">
        <f t="shared" si="25"/>
        <v>0</v>
      </c>
      <c r="O68" s="188">
        <v>0</v>
      </c>
      <c r="P68" s="188">
        <v>0</v>
      </c>
      <c r="Q68" s="188">
        <v>0</v>
      </c>
      <c r="R68" s="188">
        <v>0</v>
      </c>
      <c r="S68" s="188">
        <f t="shared" si="26"/>
        <v>0</v>
      </c>
      <c r="T68" s="188">
        <f t="shared" si="27"/>
        <v>174.56</v>
      </c>
      <c r="U68" s="134">
        <v>0</v>
      </c>
      <c r="V68" s="134">
        <f t="shared" si="28"/>
        <v>174.56</v>
      </c>
      <c r="W68" s="136">
        <v>0</v>
      </c>
      <c r="X68" s="134">
        <f t="shared" si="29"/>
        <v>174.56</v>
      </c>
    </row>
    <row r="69" spans="1:24" ht="12.75" hidden="1" outlineLevel="1">
      <c r="A69" s="134" t="s">
        <v>832</v>
      </c>
      <c r="C69" s="136" t="s">
        <v>833</v>
      </c>
      <c r="D69" s="136" t="s">
        <v>834</v>
      </c>
      <c r="E69" s="134">
        <v>0</v>
      </c>
      <c r="F69" s="134">
        <v>439.4</v>
      </c>
      <c r="G69" s="188">
        <f t="shared" si="23"/>
        <v>439.4</v>
      </c>
      <c r="H69" s="189">
        <v>0</v>
      </c>
      <c r="I69" s="189">
        <v>0</v>
      </c>
      <c r="J69" s="189">
        <v>0</v>
      </c>
      <c r="K69" s="189">
        <f t="shared" si="24"/>
        <v>0</v>
      </c>
      <c r="L69" s="189">
        <v>0</v>
      </c>
      <c r="M69" s="189">
        <v>0</v>
      </c>
      <c r="N69" s="189">
        <f t="shared" si="25"/>
        <v>0</v>
      </c>
      <c r="O69" s="188">
        <v>0</v>
      </c>
      <c r="P69" s="188">
        <v>0</v>
      </c>
      <c r="Q69" s="188">
        <v>0</v>
      </c>
      <c r="R69" s="188">
        <v>0</v>
      </c>
      <c r="S69" s="188">
        <f t="shared" si="26"/>
        <v>0</v>
      </c>
      <c r="T69" s="188">
        <f t="shared" si="27"/>
        <v>439.4</v>
      </c>
      <c r="U69" s="134">
        <v>6.68</v>
      </c>
      <c r="V69" s="134">
        <f t="shared" si="28"/>
        <v>446.08</v>
      </c>
      <c r="W69" s="136">
        <v>0</v>
      </c>
      <c r="X69" s="134">
        <f t="shared" si="29"/>
        <v>446.08</v>
      </c>
    </row>
    <row r="70" spans="1:24" ht="12.75" hidden="1" outlineLevel="1">
      <c r="A70" s="134" t="s">
        <v>835</v>
      </c>
      <c r="C70" s="136" t="s">
        <v>836</v>
      </c>
      <c r="D70" s="136" t="s">
        <v>837</v>
      </c>
      <c r="E70" s="134">
        <v>0</v>
      </c>
      <c r="F70" s="134">
        <v>777.75</v>
      </c>
      <c r="G70" s="188">
        <f t="shared" si="23"/>
        <v>777.75</v>
      </c>
      <c r="H70" s="189">
        <v>0</v>
      </c>
      <c r="I70" s="189">
        <v>0</v>
      </c>
      <c r="J70" s="189">
        <v>0</v>
      </c>
      <c r="K70" s="189">
        <f t="shared" si="24"/>
        <v>0</v>
      </c>
      <c r="L70" s="189">
        <v>0</v>
      </c>
      <c r="M70" s="189">
        <v>0</v>
      </c>
      <c r="N70" s="189">
        <f t="shared" si="25"/>
        <v>0</v>
      </c>
      <c r="O70" s="188">
        <v>0</v>
      </c>
      <c r="P70" s="188">
        <v>0</v>
      </c>
      <c r="Q70" s="188">
        <v>0</v>
      </c>
      <c r="R70" s="188">
        <v>0</v>
      </c>
      <c r="S70" s="188">
        <f t="shared" si="26"/>
        <v>0</v>
      </c>
      <c r="T70" s="188">
        <f t="shared" si="27"/>
        <v>777.75</v>
      </c>
      <c r="U70" s="134">
        <v>445.2</v>
      </c>
      <c r="V70" s="134">
        <f t="shared" si="28"/>
        <v>1222.95</v>
      </c>
      <c r="W70" s="136">
        <v>0</v>
      </c>
      <c r="X70" s="134">
        <f t="shared" si="29"/>
        <v>1222.95</v>
      </c>
    </row>
    <row r="71" spans="1:24" ht="12.75" hidden="1" outlineLevel="1">
      <c r="A71" s="134" t="s">
        <v>838</v>
      </c>
      <c r="C71" s="136" t="s">
        <v>839</v>
      </c>
      <c r="D71" s="136" t="s">
        <v>840</v>
      </c>
      <c r="E71" s="134">
        <v>0</v>
      </c>
      <c r="F71" s="134">
        <v>100</v>
      </c>
      <c r="G71" s="188">
        <f t="shared" si="23"/>
        <v>100</v>
      </c>
      <c r="H71" s="189">
        <v>0</v>
      </c>
      <c r="I71" s="189">
        <v>0</v>
      </c>
      <c r="J71" s="189">
        <v>0</v>
      </c>
      <c r="K71" s="189">
        <f t="shared" si="24"/>
        <v>0</v>
      </c>
      <c r="L71" s="189">
        <v>0</v>
      </c>
      <c r="M71" s="189">
        <v>0</v>
      </c>
      <c r="N71" s="189">
        <f t="shared" si="25"/>
        <v>0</v>
      </c>
      <c r="O71" s="188">
        <v>0</v>
      </c>
      <c r="P71" s="188">
        <v>0</v>
      </c>
      <c r="Q71" s="188">
        <v>0</v>
      </c>
      <c r="R71" s="188">
        <v>0</v>
      </c>
      <c r="S71" s="188">
        <f t="shared" si="26"/>
        <v>0</v>
      </c>
      <c r="T71" s="188">
        <f t="shared" si="27"/>
        <v>100</v>
      </c>
      <c r="U71" s="134">
        <v>0</v>
      </c>
      <c r="V71" s="134">
        <f t="shared" si="28"/>
        <v>100</v>
      </c>
      <c r="W71" s="136">
        <v>0</v>
      </c>
      <c r="X71" s="134">
        <f t="shared" si="29"/>
        <v>100</v>
      </c>
    </row>
    <row r="72" spans="1:24" ht="12.75" hidden="1" outlineLevel="1">
      <c r="A72" s="134" t="s">
        <v>841</v>
      </c>
      <c r="C72" s="136" t="s">
        <v>842</v>
      </c>
      <c r="D72" s="136" t="s">
        <v>843</v>
      </c>
      <c r="E72" s="134">
        <v>0</v>
      </c>
      <c r="F72" s="134">
        <v>680.6</v>
      </c>
      <c r="G72" s="188">
        <f t="shared" si="23"/>
        <v>680.6</v>
      </c>
      <c r="H72" s="189">
        <v>0</v>
      </c>
      <c r="I72" s="189">
        <v>0</v>
      </c>
      <c r="J72" s="189">
        <v>0</v>
      </c>
      <c r="K72" s="189">
        <f t="shared" si="24"/>
        <v>0</v>
      </c>
      <c r="L72" s="189">
        <v>0</v>
      </c>
      <c r="M72" s="189">
        <v>0</v>
      </c>
      <c r="N72" s="189">
        <f t="shared" si="25"/>
        <v>0</v>
      </c>
      <c r="O72" s="188">
        <v>0</v>
      </c>
      <c r="P72" s="188">
        <v>0</v>
      </c>
      <c r="Q72" s="188">
        <v>0</v>
      </c>
      <c r="R72" s="188">
        <v>0</v>
      </c>
      <c r="S72" s="188">
        <f t="shared" si="26"/>
        <v>0</v>
      </c>
      <c r="T72" s="188">
        <f t="shared" si="27"/>
        <v>680.6</v>
      </c>
      <c r="U72" s="134">
        <v>0</v>
      </c>
      <c r="V72" s="134">
        <f t="shared" si="28"/>
        <v>680.6</v>
      </c>
      <c r="W72" s="136">
        <v>0</v>
      </c>
      <c r="X72" s="134">
        <f t="shared" si="29"/>
        <v>680.6</v>
      </c>
    </row>
    <row r="73" spans="1:24" ht="12.75" hidden="1" outlineLevel="1">
      <c r="A73" s="134" t="s">
        <v>844</v>
      </c>
      <c r="C73" s="136" t="s">
        <v>845</v>
      </c>
      <c r="D73" s="136" t="s">
        <v>846</v>
      </c>
      <c r="E73" s="134">
        <v>0</v>
      </c>
      <c r="F73" s="134">
        <v>276.82</v>
      </c>
      <c r="G73" s="188">
        <f t="shared" si="23"/>
        <v>276.82</v>
      </c>
      <c r="H73" s="189">
        <v>0</v>
      </c>
      <c r="I73" s="189">
        <v>0</v>
      </c>
      <c r="J73" s="189">
        <v>0</v>
      </c>
      <c r="K73" s="189">
        <f t="shared" si="24"/>
        <v>0</v>
      </c>
      <c r="L73" s="189">
        <v>0</v>
      </c>
      <c r="M73" s="189">
        <v>0</v>
      </c>
      <c r="N73" s="189">
        <f t="shared" si="25"/>
        <v>0</v>
      </c>
      <c r="O73" s="188">
        <v>0</v>
      </c>
      <c r="P73" s="188">
        <v>0</v>
      </c>
      <c r="Q73" s="188">
        <v>0</v>
      </c>
      <c r="R73" s="188">
        <v>0</v>
      </c>
      <c r="S73" s="188">
        <f t="shared" si="26"/>
        <v>0</v>
      </c>
      <c r="T73" s="188">
        <f t="shared" si="27"/>
        <v>276.82</v>
      </c>
      <c r="U73" s="134">
        <v>2339.41</v>
      </c>
      <c r="V73" s="134">
        <f t="shared" si="28"/>
        <v>2616.23</v>
      </c>
      <c r="W73" s="136">
        <v>0</v>
      </c>
      <c r="X73" s="134">
        <f t="shared" si="29"/>
        <v>2616.23</v>
      </c>
    </row>
    <row r="74" spans="1:24" ht="12.75" hidden="1" outlineLevel="1">
      <c r="A74" s="134" t="s">
        <v>847</v>
      </c>
      <c r="C74" s="136" t="s">
        <v>848</v>
      </c>
      <c r="D74" s="136" t="s">
        <v>849</v>
      </c>
      <c r="E74" s="134">
        <v>0</v>
      </c>
      <c r="F74" s="134">
        <v>38.81</v>
      </c>
      <c r="G74" s="188">
        <f t="shared" si="23"/>
        <v>38.81</v>
      </c>
      <c r="H74" s="189">
        <v>0</v>
      </c>
      <c r="I74" s="189">
        <v>0</v>
      </c>
      <c r="J74" s="189">
        <v>0</v>
      </c>
      <c r="K74" s="189">
        <f t="shared" si="24"/>
        <v>0</v>
      </c>
      <c r="L74" s="189">
        <v>0</v>
      </c>
      <c r="M74" s="189">
        <v>0</v>
      </c>
      <c r="N74" s="189">
        <f t="shared" si="25"/>
        <v>0</v>
      </c>
      <c r="O74" s="188">
        <v>0</v>
      </c>
      <c r="P74" s="188">
        <v>0</v>
      </c>
      <c r="Q74" s="188">
        <v>0</v>
      </c>
      <c r="R74" s="188">
        <v>0</v>
      </c>
      <c r="S74" s="188">
        <f t="shared" si="26"/>
        <v>0</v>
      </c>
      <c r="T74" s="188">
        <f t="shared" si="27"/>
        <v>38.81</v>
      </c>
      <c r="U74" s="134">
        <v>0</v>
      </c>
      <c r="V74" s="134">
        <f t="shared" si="28"/>
        <v>38.81</v>
      </c>
      <c r="W74" s="136">
        <v>0</v>
      </c>
      <c r="X74" s="134">
        <f t="shared" si="29"/>
        <v>38.81</v>
      </c>
    </row>
    <row r="75" spans="1:24" ht="12.75" hidden="1" outlineLevel="1">
      <c r="A75" s="134" t="s">
        <v>850</v>
      </c>
      <c r="C75" s="136" t="s">
        <v>851</v>
      </c>
      <c r="D75" s="136" t="s">
        <v>852</v>
      </c>
      <c r="E75" s="134">
        <v>0</v>
      </c>
      <c r="F75" s="134">
        <v>23217.35</v>
      </c>
      <c r="G75" s="188">
        <f t="shared" si="23"/>
        <v>23217.35</v>
      </c>
      <c r="H75" s="189">
        <v>0</v>
      </c>
      <c r="I75" s="189">
        <v>0</v>
      </c>
      <c r="J75" s="189">
        <v>0</v>
      </c>
      <c r="K75" s="189">
        <f t="shared" si="24"/>
        <v>0</v>
      </c>
      <c r="L75" s="189">
        <v>0</v>
      </c>
      <c r="M75" s="189">
        <v>0</v>
      </c>
      <c r="N75" s="189">
        <f t="shared" si="25"/>
        <v>0</v>
      </c>
      <c r="O75" s="188">
        <v>0</v>
      </c>
      <c r="P75" s="188">
        <v>0</v>
      </c>
      <c r="Q75" s="188">
        <v>0</v>
      </c>
      <c r="R75" s="188">
        <v>0</v>
      </c>
      <c r="S75" s="188">
        <f t="shared" si="26"/>
        <v>0</v>
      </c>
      <c r="T75" s="188">
        <f t="shared" si="27"/>
        <v>23217.35</v>
      </c>
      <c r="U75" s="134">
        <v>9489.37</v>
      </c>
      <c r="V75" s="134">
        <f t="shared" si="28"/>
        <v>32706.72</v>
      </c>
      <c r="W75" s="136">
        <v>0</v>
      </c>
      <c r="X75" s="134">
        <f t="shared" si="29"/>
        <v>32706.72</v>
      </c>
    </row>
    <row r="76" spans="1:24" ht="12.75" hidden="1" outlineLevel="1">
      <c r="A76" s="134" t="s">
        <v>853</v>
      </c>
      <c r="C76" s="136" t="s">
        <v>854</v>
      </c>
      <c r="D76" s="136" t="s">
        <v>855</v>
      </c>
      <c r="E76" s="134">
        <v>0</v>
      </c>
      <c r="F76" s="134">
        <v>1123.42</v>
      </c>
      <c r="G76" s="188">
        <f t="shared" si="23"/>
        <v>1123.42</v>
      </c>
      <c r="H76" s="189">
        <v>0</v>
      </c>
      <c r="I76" s="189">
        <v>0</v>
      </c>
      <c r="J76" s="189">
        <v>0</v>
      </c>
      <c r="K76" s="189">
        <f t="shared" si="24"/>
        <v>0</v>
      </c>
      <c r="L76" s="189">
        <v>0</v>
      </c>
      <c r="M76" s="189">
        <v>0</v>
      </c>
      <c r="N76" s="189">
        <f t="shared" si="25"/>
        <v>0</v>
      </c>
      <c r="O76" s="188">
        <v>0</v>
      </c>
      <c r="P76" s="188">
        <v>0</v>
      </c>
      <c r="Q76" s="188">
        <v>0</v>
      </c>
      <c r="R76" s="188">
        <v>0</v>
      </c>
      <c r="S76" s="188">
        <f t="shared" si="26"/>
        <v>0</v>
      </c>
      <c r="T76" s="188">
        <f t="shared" si="27"/>
        <v>1123.42</v>
      </c>
      <c r="U76" s="134">
        <v>2517.93</v>
      </c>
      <c r="V76" s="134">
        <f t="shared" si="28"/>
        <v>3641.35</v>
      </c>
      <c r="W76" s="136">
        <v>0</v>
      </c>
      <c r="X76" s="134">
        <f t="shared" si="29"/>
        <v>3641.35</v>
      </c>
    </row>
    <row r="77" spans="1:24" ht="12.75" hidden="1" outlineLevel="1">
      <c r="A77" s="134" t="s">
        <v>856</v>
      </c>
      <c r="C77" s="136" t="s">
        <v>857</v>
      </c>
      <c r="D77" s="136" t="s">
        <v>858</v>
      </c>
      <c r="E77" s="134">
        <v>0</v>
      </c>
      <c r="F77" s="134">
        <v>49415.13</v>
      </c>
      <c r="G77" s="188">
        <f t="shared" si="23"/>
        <v>49415.13</v>
      </c>
      <c r="H77" s="189">
        <v>0</v>
      </c>
      <c r="I77" s="189">
        <v>0</v>
      </c>
      <c r="J77" s="189">
        <v>0</v>
      </c>
      <c r="K77" s="189">
        <f t="shared" si="24"/>
        <v>0</v>
      </c>
      <c r="L77" s="189">
        <v>0</v>
      </c>
      <c r="M77" s="189">
        <v>0</v>
      </c>
      <c r="N77" s="189">
        <f t="shared" si="25"/>
        <v>0</v>
      </c>
      <c r="O77" s="188">
        <v>0</v>
      </c>
      <c r="P77" s="188">
        <v>0</v>
      </c>
      <c r="Q77" s="188">
        <v>0</v>
      </c>
      <c r="R77" s="188">
        <v>0</v>
      </c>
      <c r="S77" s="188">
        <f t="shared" si="26"/>
        <v>0</v>
      </c>
      <c r="T77" s="188">
        <f t="shared" si="27"/>
        <v>49415.13</v>
      </c>
      <c r="U77" s="134">
        <v>0</v>
      </c>
      <c r="V77" s="134">
        <f t="shared" si="28"/>
        <v>49415.13</v>
      </c>
      <c r="W77" s="136">
        <v>0</v>
      </c>
      <c r="X77" s="134">
        <f t="shared" si="29"/>
        <v>49415.13</v>
      </c>
    </row>
    <row r="78" spans="1:24" ht="12.75" hidden="1" outlineLevel="1">
      <c r="A78" s="134" t="s">
        <v>859</v>
      </c>
      <c r="C78" s="136" t="s">
        <v>860</v>
      </c>
      <c r="D78" s="136" t="s">
        <v>861</v>
      </c>
      <c r="E78" s="134">
        <v>0</v>
      </c>
      <c r="F78" s="134">
        <v>0</v>
      </c>
      <c r="G78" s="188">
        <f t="shared" si="23"/>
        <v>0</v>
      </c>
      <c r="H78" s="189">
        <v>0</v>
      </c>
      <c r="I78" s="189">
        <v>0</v>
      </c>
      <c r="J78" s="189">
        <v>0</v>
      </c>
      <c r="K78" s="189">
        <f t="shared" si="24"/>
        <v>0</v>
      </c>
      <c r="L78" s="189">
        <v>0</v>
      </c>
      <c r="M78" s="189">
        <v>0</v>
      </c>
      <c r="N78" s="189">
        <f t="shared" si="25"/>
        <v>0</v>
      </c>
      <c r="O78" s="188">
        <v>0</v>
      </c>
      <c r="P78" s="188">
        <v>0</v>
      </c>
      <c r="Q78" s="188">
        <v>0</v>
      </c>
      <c r="R78" s="188">
        <v>0</v>
      </c>
      <c r="S78" s="188">
        <f t="shared" si="26"/>
        <v>0</v>
      </c>
      <c r="T78" s="188">
        <f t="shared" si="27"/>
        <v>0</v>
      </c>
      <c r="U78" s="134">
        <v>88.76</v>
      </c>
      <c r="V78" s="134">
        <f t="shared" si="28"/>
        <v>88.76</v>
      </c>
      <c r="W78" s="136">
        <v>0</v>
      </c>
      <c r="X78" s="134">
        <f t="shared" si="29"/>
        <v>88.76</v>
      </c>
    </row>
    <row r="79" spans="1:24" ht="12.75" hidden="1" outlineLevel="1">
      <c r="A79" s="134" t="s">
        <v>862</v>
      </c>
      <c r="C79" s="136" t="s">
        <v>863</v>
      </c>
      <c r="D79" s="136" t="s">
        <v>864</v>
      </c>
      <c r="E79" s="134">
        <v>0</v>
      </c>
      <c r="F79" s="134">
        <v>315</v>
      </c>
      <c r="G79" s="188">
        <f t="shared" si="23"/>
        <v>315</v>
      </c>
      <c r="H79" s="189">
        <v>0</v>
      </c>
      <c r="I79" s="189">
        <v>0</v>
      </c>
      <c r="J79" s="189">
        <v>0</v>
      </c>
      <c r="K79" s="189">
        <f t="shared" si="24"/>
        <v>0</v>
      </c>
      <c r="L79" s="189">
        <v>0</v>
      </c>
      <c r="M79" s="189">
        <v>0</v>
      </c>
      <c r="N79" s="189">
        <f t="shared" si="25"/>
        <v>0</v>
      </c>
      <c r="O79" s="188">
        <v>0</v>
      </c>
      <c r="P79" s="188">
        <v>0</v>
      </c>
      <c r="Q79" s="188">
        <v>0</v>
      </c>
      <c r="R79" s="188">
        <v>0</v>
      </c>
      <c r="S79" s="188">
        <f t="shared" si="26"/>
        <v>0</v>
      </c>
      <c r="T79" s="188">
        <f t="shared" si="27"/>
        <v>315</v>
      </c>
      <c r="U79" s="134">
        <v>0</v>
      </c>
      <c r="V79" s="134">
        <f t="shared" si="28"/>
        <v>315</v>
      </c>
      <c r="W79" s="136">
        <v>0</v>
      </c>
      <c r="X79" s="134">
        <f t="shared" si="29"/>
        <v>315</v>
      </c>
    </row>
    <row r="80" spans="1:24" ht="12.75" hidden="1" outlineLevel="1">
      <c r="A80" s="134" t="s">
        <v>865</v>
      </c>
      <c r="C80" s="136" t="s">
        <v>866</v>
      </c>
      <c r="D80" s="136" t="s">
        <v>867</v>
      </c>
      <c r="E80" s="134">
        <v>0</v>
      </c>
      <c r="F80" s="134">
        <v>355.49</v>
      </c>
      <c r="G80" s="188">
        <f t="shared" si="23"/>
        <v>355.49</v>
      </c>
      <c r="H80" s="189">
        <v>0</v>
      </c>
      <c r="I80" s="189">
        <v>0</v>
      </c>
      <c r="J80" s="189">
        <v>0</v>
      </c>
      <c r="K80" s="189">
        <f t="shared" si="24"/>
        <v>0</v>
      </c>
      <c r="L80" s="189">
        <v>0</v>
      </c>
      <c r="M80" s="189">
        <v>0</v>
      </c>
      <c r="N80" s="189">
        <f t="shared" si="25"/>
        <v>0</v>
      </c>
      <c r="O80" s="188">
        <v>0</v>
      </c>
      <c r="P80" s="188">
        <v>0</v>
      </c>
      <c r="Q80" s="188">
        <v>0</v>
      </c>
      <c r="R80" s="188">
        <v>0</v>
      </c>
      <c r="S80" s="188">
        <f t="shared" si="26"/>
        <v>0</v>
      </c>
      <c r="T80" s="188">
        <f t="shared" si="27"/>
        <v>355.49</v>
      </c>
      <c r="U80" s="134">
        <v>0</v>
      </c>
      <c r="V80" s="134">
        <f t="shared" si="28"/>
        <v>355.49</v>
      </c>
      <c r="W80" s="136">
        <v>0</v>
      </c>
      <c r="X80" s="134">
        <f t="shared" si="29"/>
        <v>355.49</v>
      </c>
    </row>
    <row r="81" spans="1:24" ht="12.75" hidden="1" outlineLevel="1">
      <c r="A81" s="134" t="s">
        <v>868</v>
      </c>
      <c r="C81" s="136" t="s">
        <v>869</v>
      </c>
      <c r="D81" s="136" t="s">
        <v>870</v>
      </c>
      <c r="E81" s="134">
        <v>0</v>
      </c>
      <c r="F81" s="134">
        <v>2731</v>
      </c>
      <c r="G81" s="188">
        <f t="shared" si="23"/>
        <v>2731</v>
      </c>
      <c r="H81" s="189">
        <v>0</v>
      </c>
      <c r="I81" s="189">
        <v>0</v>
      </c>
      <c r="J81" s="189">
        <v>0</v>
      </c>
      <c r="K81" s="189">
        <f t="shared" si="24"/>
        <v>0</v>
      </c>
      <c r="L81" s="189">
        <v>0</v>
      </c>
      <c r="M81" s="189">
        <v>0</v>
      </c>
      <c r="N81" s="189">
        <f t="shared" si="25"/>
        <v>0</v>
      </c>
      <c r="O81" s="188">
        <v>64555.25</v>
      </c>
      <c r="P81" s="188">
        <v>0</v>
      </c>
      <c r="Q81" s="188">
        <v>0</v>
      </c>
      <c r="R81" s="188">
        <v>0</v>
      </c>
      <c r="S81" s="188">
        <f t="shared" si="26"/>
        <v>64555.25</v>
      </c>
      <c r="T81" s="188">
        <f t="shared" si="27"/>
        <v>67286.25</v>
      </c>
      <c r="U81" s="134">
        <v>0</v>
      </c>
      <c r="V81" s="134">
        <f t="shared" si="28"/>
        <v>67286.25</v>
      </c>
      <c r="W81" s="136">
        <v>0</v>
      </c>
      <c r="X81" s="134">
        <f t="shared" si="29"/>
        <v>67286.25</v>
      </c>
    </row>
    <row r="82" spans="1:24" ht="12.75" hidden="1" outlineLevel="1">
      <c r="A82" s="134" t="s">
        <v>871</v>
      </c>
      <c r="C82" s="136" t="s">
        <v>872</v>
      </c>
      <c r="D82" s="136" t="s">
        <v>873</v>
      </c>
      <c r="E82" s="134">
        <v>0</v>
      </c>
      <c r="F82" s="134">
        <v>0</v>
      </c>
      <c r="G82" s="188">
        <f t="shared" si="23"/>
        <v>0</v>
      </c>
      <c r="H82" s="189">
        <v>0</v>
      </c>
      <c r="I82" s="189">
        <v>0</v>
      </c>
      <c r="J82" s="189">
        <v>0</v>
      </c>
      <c r="K82" s="189">
        <f t="shared" si="24"/>
        <v>0</v>
      </c>
      <c r="L82" s="189">
        <v>0</v>
      </c>
      <c r="M82" s="189">
        <v>0</v>
      </c>
      <c r="N82" s="189">
        <f t="shared" si="25"/>
        <v>0</v>
      </c>
      <c r="O82" s="188">
        <v>0</v>
      </c>
      <c r="P82" s="188">
        <v>0</v>
      </c>
      <c r="Q82" s="188">
        <v>0</v>
      </c>
      <c r="R82" s="188">
        <v>0</v>
      </c>
      <c r="S82" s="188">
        <f t="shared" si="26"/>
        <v>0</v>
      </c>
      <c r="T82" s="188">
        <f t="shared" si="27"/>
        <v>0</v>
      </c>
      <c r="U82" s="134">
        <v>1260</v>
      </c>
      <c r="V82" s="134">
        <f t="shared" si="28"/>
        <v>1260</v>
      </c>
      <c r="W82" s="136">
        <v>0</v>
      </c>
      <c r="X82" s="134">
        <f t="shared" si="29"/>
        <v>1260</v>
      </c>
    </row>
    <row r="83" spans="1:24" ht="12.75" hidden="1" outlineLevel="1">
      <c r="A83" s="134" t="s">
        <v>874</v>
      </c>
      <c r="C83" s="136" t="s">
        <v>875</v>
      </c>
      <c r="D83" s="136" t="s">
        <v>876</v>
      </c>
      <c r="E83" s="134">
        <v>0</v>
      </c>
      <c r="F83" s="134">
        <v>19002.49</v>
      </c>
      <c r="G83" s="188">
        <f t="shared" si="23"/>
        <v>19002.49</v>
      </c>
      <c r="H83" s="189">
        <v>0</v>
      </c>
      <c r="I83" s="189">
        <v>0</v>
      </c>
      <c r="J83" s="189">
        <v>0</v>
      </c>
      <c r="K83" s="189">
        <f t="shared" si="24"/>
        <v>0</v>
      </c>
      <c r="L83" s="189">
        <v>0</v>
      </c>
      <c r="M83" s="189">
        <v>0</v>
      </c>
      <c r="N83" s="189">
        <f t="shared" si="25"/>
        <v>0</v>
      </c>
      <c r="O83" s="188">
        <v>1249637</v>
      </c>
      <c r="P83" s="188">
        <v>0</v>
      </c>
      <c r="Q83" s="188">
        <v>0</v>
      </c>
      <c r="R83" s="188">
        <v>0</v>
      </c>
      <c r="S83" s="188">
        <f t="shared" si="26"/>
        <v>1249637</v>
      </c>
      <c r="T83" s="188">
        <f t="shared" si="27"/>
        <v>1268639.49</v>
      </c>
      <c r="U83" s="134">
        <v>0</v>
      </c>
      <c r="V83" s="134">
        <f t="shared" si="28"/>
        <v>1268639.49</v>
      </c>
      <c r="W83" s="136">
        <v>0</v>
      </c>
      <c r="X83" s="134">
        <f t="shared" si="29"/>
        <v>1268639.49</v>
      </c>
    </row>
    <row r="84" spans="1:24" ht="12.75" hidden="1" outlineLevel="1">
      <c r="A84" s="134" t="s">
        <v>877</v>
      </c>
      <c r="C84" s="136" t="s">
        <v>878</v>
      </c>
      <c r="D84" s="136" t="s">
        <v>879</v>
      </c>
      <c r="E84" s="134">
        <v>0</v>
      </c>
      <c r="F84" s="134">
        <v>0</v>
      </c>
      <c r="G84" s="188">
        <f t="shared" si="23"/>
        <v>0</v>
      </c>
      <c r="H84" s="189">
        <v>0</v>
      </c>
      <c r="I84" s="189">
        <v>0</v>
      </c>
      <c r="J84" s="189">
        <v>0</v>
      </c>
      <c r="K84" s="189">
        <f t="shared" si="24"/>
        <v>0</v>
      </c>
      <c r="L84" s="189">
        <v>0</v>
      </c>
      <c r="M84" s="189">
        <v>0</v>
      </c>
      <c r="N84" s="189">
        <f t="shared" si="25"/>
        <v>0</v>
      </c>
      <c r="O84" s="188">
        <v>59665.84</v>
      </c>
      <c r="P84" s="188">
        <v>0</v>
      </c>
      <c r="Q84" s="188">
        <v>0</v>
      </c>
      <c r="R84" s="188">
        <v>0</v>
      </c>
      <c r="S84" s="188">
        <f t="shared" si="26"/>
        <v>59665.84</v>
      </c>
      <c r="T84" s="188">
        <f t="shared" si="27"/>
        <v>59665.84</v>
      </c>
      <c r="U84" s="134">
        <v>0</v>
      </c>
      <c r="V84" s="134">
        <f t="shared" si="28"/>
        <v>59665.84</v>
      </c>
      <c r="W84" s="136">
        <v>0</v>
      </c>
      <c r="X84" s="134">
        <f t="shared" si="29"/>
        <v>59665.84</v>
      </c>
    </row>
    <row r="85" spans="1:24" ht="12.75" hidden="1" outlineLevel="1">
      <c r="A85" s="134" t="s">
        <v>880</v>
      </c>
      <c r="C85" s="136" t="s">
        <v>881</v>
      </c>
      <c r="D85" s="136" t="s">
        <v>882</v>
      </c>
      <c r="E85" s="134">
        <v>0</v>
      </c>
      <c r="F85" s="134">
        <v>0</v>
      </c>
      <c r="G85" s="188">
        <f t="shared" si="23"/>
        <v>0</v>
      </c>
      <c r="H85" s="189">
        <v>0</v>
      </c>
      <c r="I85" s="189">
        <v>0</v>
      </c>
      <c r="J85" s="189">
        <v>0</v>
      </c>
      <c r="K85" s="189">
        <f t="shared" si="24"/>
        <v>0</v>
      </c>
      <c r="L85" s="189">
        <v>0</v>
      </c>
      <c r="M85" s="189">
        <v>0</v>
      </c>
      <c r="N85" s="189">
        <f t="shared" si="25"/>
        <v>0</v>
      </c>
      <c r="O85" s="188">
        <v>9597.35</v>
      </c>
      <c r="P85" s="188">
        <v>0</v>
      </c>
      <c r="Q85" s="188">
        <v>0</v>
      </c>
      <c r="R85" s="188">
        <v>0</v>
      </c>
      <c r="S85" s="188">
        <f t="shared" si="26"/>
        <v>9597.35</v>
      </c>
      <c r="T85" s="188">
        <f t="shared" si="27"/>
        <v>9597.35</v>
      </c>
      <c r="U85" s="134">
        <v>0</v>
      </c>
      <c r="V85" s="134">
        <f t="shared" si="28"/>
        <v>9597.35</v>
      </c>
      <c r="W85" s="136">
        <v>0</v>
      </c>
      <c r="X85" s="134">
        <f t="shared" si="29"/>
        <v>9597.35</v>
      </c>
    </row>
    <row r="86" spans="1:24" ht="12.75" hidden="1" outlineLevel="1">
      <c r="A86" s="134" t="s">
        <v>883</v>
      </c>
      <c r="C86" s="136" t="s">
        <v>884</v>
      </c>
      <c r="D86" s="136" t="s">
        <v>885</v>
      </c>
      <c r="E86" s="134">
        <v>0</v>
      </c>
      <c r="F86" s="134">
        <v>0</v>
      </c>
      <c r="G86" s="188">
        <f t="shared" si="23"/>
        <v>0</v>
      </c>
      <c r="H86" s="189">
        <v>0</v>
      </c>
      <c r="I86" s="189">
        <v>0</v>
      </c>
      <c r="J86" s="189">
        <v>0</v>
      </c>
      <c r="K86" s="189">
        <f t="shared" si="24"/>
        <v>0</v>
      </c>
      <c r="L86" s="189">
        <v>0</v>
      </c>
      <c r="M86" s="189">
        <v>0</v>
      </c>
      <c r="N86" s="189">
        <f t="shared" si="25"/>
        <v>0</v>
      </c>
      <c r="O86" s="188">
        <v>5100</v>
      </c>
      <c r="P86" s="188">
        <v>0</v>
      </c>
      <c r="Q86" s="188">
        <v>0</v>
      </c>
      <c r="R86" s="188">
        <v>0</v>
      </c>
      <c r="S86" s="188">
        <f t="shared" si="26"/>
        <v>5100</v>
      </c>
      <c r="T86" s="188">
        <f t="shared" si="27"/>
        <v>5100</v>
      </c>
      <c r="U86" s="134">
        <v>0</v>
      </c>
      <c r="V86" s="134">
        <f t="shared" si="28"/>
        <v>5100</v>
      </c>
      <c r="W86" s="136">
        <v>0</v>
      </c>
      <c r="X86" s="134">
        <f t="shared" si="29"/>
        <v>5100</v>
      </c>
    </row>
    <row r="87" spans="1:24" ht="12.75" hidden="1" outlineLevel="1">
      <c r="A87" s="134" t="s">
        <v>886</v>
      </c>
      <c r="C87" s="136" t="s">
        <v>887</v>
      </c>
      <c r="D87" s="136" t="s">
        <v>888</v>
      </c>
      <c r="E87" s="134">
        <v>0</v>
      </c>
      <c r="F87" s="134">
        <v>0</v>
      </c>
      <c r="G87" s="188">
        <f t="shared" si="23"/>
        <v>0</v>
      </c>
      <c r="H87" s="189">
        <v>0</v>
      </c>
      <c r="I87" s="189">
        <v>0</v>
      </c>
      <c r="J87" s="189">
        <v>0</v>
      </c>
      <c r="K87" s="189">
        <f t="shared" si="24"/>
        <v>0</v>
      </c>
      <c r="L87" s="189">
        <v>0</v>
      </c>
      <c r="M87" s="189">
        <v>0</v>
      </c>
      <c r="N87" s="189">
        <f t="shared" si="25"/>
        <v>0</v>
      </c>
      <c r="O87" s="188">
        <v>100000</v>
      </c>
      <c r="P87" s="188">
        <v>0</v>
      </c>
      <c r="Q87" s="188">
        <v>0</v>
      </c>
      <c r="R87" s="188">
        <v>0</v>
      </c>
      <c r="S87" s="188">
        <f t="shared" si="26"/>
        <v>100000</v>
      </c>
      <c r="T87" s="188">
        <f t="shared" si="27"/>
        <v>100000</v>
      </c>
      <c r="U87" s="134">
        <v>0</v>
      </c>
      <c r="V87" s="134">
        <f t="shared" si="28"/>
        <v>100000</v>
      </c>
      <c r="W87" s="136">
        <v>0</v>
      </c>
      <c r="X87" s="134">
        <f t="shared" si="29"/>
        <v>100000</v>
      </c>
    </row>
    <row r="88" spans="1:24" ht="12.75" hidden="1" outlineLevel="1">
      <c r="A88" s="134" t="s">
        <v>889</v>
      </c>
      <c r="C88" s="136" t="s">
        <v>890</v>
      </c>
      <c r="D88" s="136" t="s">
        <v>891</v>
      </c>
      <c r="E88" s="134">
        <v>0</v>
      </c>
      <c r="F88" s="134">
        <v>956.53</v>
      </c>
      <c r="G88" s="188">
        <f t="shared" si="23"/>
        <v>956.53</v>
      </c>
      <c r="H88" s="189">
        <v>0</v>
      </c>
      <c r="I88" s="189">
        <v>0</v>
      </c>
      <c r="J88" s="189">
        <v>74696.17</v>
      </c>
      <c r="K88" s="189">
        <f t="shared" si="24"/>
        <v>74696.17</v>
      </c>
      <c r="L88" s="189">
        <v>0</v>
      </c>
      <c r="M88" s="189">
        <v>0</v>
      </c>
      <c r="N88" s="189">
        <f t="shared" si="25"/>
        <v>0</v>
      </c>
      <c r="O88" s="188">
        <v>0</v>
      </c>
      <c r="P88" s="188">
        <v>0</v>
      </c>
      <c r="Q88" s="188">
        <v>0</v>
      </c>
      <c r="R88" s="188">
        <v>0</v>
      </c>
      <c r="S88" s="188">
        <f t="shared" si="26"/>
        <v>0</v>
      </c>
      <c r="T88" s="188">
        <f t="shared" si="27"/>
        <v>75652.7</v>
      </c>
      <c r="U88" s="134">
        <v>21234.47</v>
      </c>
      <c r="V88" s="134">
        <f t="shared" si="28"/>
        <v>96887.17</v>
      </c>
      <c r="W88" s="136">
        <v>14673086.3</v>
      </c>
      <c r="X88" s="134">
        <f t="shared" si="29"/>
        <v>14769973.47</v>
      </c>
    </row>
    <row r="89" spans="1:24" ht="12.75" hidden="1" outlineLevel="1">
      <c r="A89" s="134" t="s">
        <v>892</v>
      </c>
      <c r="C89" s="136" t="s">
        <v>893</v>
      </c>
      <c r="D89" s="136" t="s">
        <v>894</v>
      </c>
      <c r="E89" s="134">
        <v>0</v>
      </c>
      <c r="F89" s="134">
        <v>8869.08</v>
      </c>
      <c r="G89" s="188">
        <f t="shared" si="23"/>
        <v>8869.08</v>
      </c>
      <c r="H89" s="189">
        <v>0</v>
      </c>
      <c r="I89" s="189">
        <v>0</v>
      </c>
      <c r="J89" s="189">
        <v>0</v>
      </c>
      <c r="K89" s="189">
        <f t="shared" si="24"/>
        <v>0</v>
      </c>
      <c r="L89" s="189">
        <v>0</v>
      </c>
      <c r="M89" s="189">
        <v>0</v>
      </c>
      <c r="N89" s="189">
        <f t="shared" si="25"/>
        <v>0</v>
      </c>
      <c r="O89" s="188">
        <v>0</v>
      </c>
      <c r="P89" s="188">
        <v>0</v>
      </c>
      <c r="Q89" s="188">
        <v>0</v>
      </c>
      <c r="R89" s="188">
        <v>0</v>
      </c>
      <c r="S89" s="188">
        <f t="shared" si="26"/>
        <v>0</v>
      </c>
      <c r="T89" s="188">
        <f t="shared" si="27"/>
        <v>8869.08</v>
      </c>
      <c r="U89" s="134">
        <v>0</v>
      </c>
      <c r="V89" s="134">
        <f t="shared" si="28"/>
        <v>8869.08</v>
      </c>
      <c r="W89" s="136">
        <v>0</v>
      </c>
      <c r="X89" s="134">
        <f t="shared" si="29"/>
        <v>8869.08</v>
      </c>
    </row>
    <row r="90" spans="1:24" ht="12.75" hidden="1" outlineLevel="1">
      <c r="A90" s="134" t="s">
        <v>895</v>
      </c>
      <c r="C90" s="136" t="s">
        <v>896</v>
      </c>
      <c r="D90" s="136" t="s">
        <v>897</v>
      </c>
      <c r="E90" s="134">
        <v>0</v>
      </c>
      <c r="F90" s="134">
        <v>15000</v>
      </c>
      <c r="G90" s="188">
        <f t="shared" si="23"/>
        <v>15000</v>
      </c>
      <c r="H90" s="189">
        <v>0</v>
      </c>
      <c r="I90" s="189">
        <v>0</v>
      </c>
      <c r="J90" s="189">
        <v>0</v>
      </c>
      <c r="K90" s="189">
        <f t="shared" si="24"/>
        <v>0</v>
      </c>
      <c r="L90" s="189">
        <v>0</v>
      </c>
      <c r="M90" s="189">
        <v>0</v>
      </c>
      <c r="N90" s="189">
        <f t="shared" si="25"/>
        <v>0</v>
      </c>
      <c r="O90" s="188">
        <v>0</v>
      </c>
      <c r="P90" s="188">
        <v>0</v>
      </c>
      <c r="Q90" s="188">
        <v>0</v>
      </c>
      <c r="R90" s="188">
        <v>0</v>
      </c>
      <c r="S90" s="188">
        <f t="shared" si="26"/>
        <v>0</v>
      </c>
      <c r="T90" s="188">
        <f t="shared" si="27"/>
        <v>15000</v>
      </c>
      <c r="U90" s="134">
        <v>0</v>
      </c>
      <c r="V90" s="134">
        <f t="shared" si="28"/>
        <v>15000</v>
      </c>
      <c r="W90" s="136">
        <v>0</v>
      </c>
      <c r="X90" s="134">
        <f t="shared" si="29"/>
        <v>15000</v>
      </c>
    </row>
    <row r="91" spans="1:24" ht="12.75" hidden="1" outlineLevel="1">
      <c r="A91" s="134" t="s">
        <v>898</v>
      </c>
      <c r="C91" s="136" t="s">
        <v>899</v>
      </c>
      <c r="D91" s="136" t="s">
        <v>900</v>
      </c>
      <c r="E91" s="134">
        <v>0</v>
      </c>
      <c r="F91" s="134">
        <v>238975.54</v>
      </c>
      <c r="G91" s="188">
        <f t="shared" si="23"/>
        <v>238975.54</v>
      </c>
      <c r="H91" s="189">
        <v>0</v>
      </c>
      <c r="I91" s="189">
        <v>0</v>
      </c>
      <c r="J91" s="189">
        <v>0</v>
      </c>
      <c r="K91" s="189">
        <f t="shared" si="24"/>
        <v>0</v>
      </c>
      <c r="L91" s="189">
        <v>0</v>
      </c>
      <c r="M91" s="189">
        <v>0</v>
      </c>
      <c r="N91" s="189">
        <f t="shared" si="25"/>
        <v>0</v>
      </c>
      <c r="O91" s="188">
        <v>0</v>
      </c>
      <c r="P91" s="188">
        <v>0</v>
      </c>
      <c r="Q91" s="188">
        <v>7114.22</v>
      </c>
      <c r="R91" s="188">
        <v>0</v>
      </c>
      <c r="S91" s="188">
        <f t="shared" si="26"/>
        <v>7114.22</v>
      </c>
      <c r="T91" s="188">
        <f t="shared" si="27"/>
        <v>246089.76</v>
      </c>
      <c r="U91" s="134">
        <v>59543</v>
      </c>
      <c r="V91" s="134">
        <f t="shared" si="28"/>
        <v>305632.76</v>
      </c>
      <c r="W91" s="136">
        <v>0</v>
      </c>
      <c r="X91" s="134">
        <f t="shared" si="29"/>
        <v>305632.76</v>
      </c>
    </row>
    <row r="92" spans="1:24" ht="12.75" hidden="1" outlineLevel="1">
      <c r="A92" s="134" t="s">
        <v>901</v>
      </c>
      <c r="C92" s="136" t="s">
        <v>902</v>
      </c>
      <c r="D92" s="136" t="s">
        <v>903</v>
      </c>
      <c r="E92" s="134">
        <v>0</v>
      </c>
      <c r="F92" s="134">
        <v>51251.9</v>
      </c>
      <c r="G92" s="188">
        <f t="shared" si="23"/>
        <v>51251.9</v>
      </c>
      <c r="H92" s="189">
        <v>0</v>
      </c>
      <c r="I92" s="189">
        <v>0</v>
      </c>
      <c r="J92" s="189">
        <v>0</v>
      </c>
      <c r="K92" s="189">
        <f t="shared" si="24"/>
        <v>0</v>
      </c>
      <c r="L92" s="189">
        <v>0</v>
      </c>
      <c r="M92" s="189">
        <v>0</v>
      </c>
      <c r="N92" s="189">
        <f t="shared" si="25"/>
        <v>0</v>
      </c>
      <c r="O92" s="188">
        <v>0</v>
      </c>
      <c r="P92" s="188">
        <v>0</v>
      </c>
      <c r="Q92" s="188">
        <v>0</v>
      </c>
      <c r="R92" s="188">
        <v>0</v>
      </c>
      <c r="S92" s="188">
        <f t="shared" si="26"/>
        <v>0</v>
      </c>
      <c r="T92" s="188">
        <f t="shared" si="27"/>
        <v>51251.9</v>
      </c>
      <c r="U92" s="134">
        <v>375353.39</v>
      </c>
      <c r="V92" s="134">
        <f t="shared" si="28"/>
        <v>426605.29000000004</v>
      </c>
      <c r="W92" s="136">
        <v>0</v>
      </c>
      <c r="X92" s="134">
        <f t="shared" si="29"/>
        <v>426605.29000000004</v>
      </c>
    </row>
    <row r="93" spans="1:24" ht="12.75" hidden="1" outlineLevel="1">
      <c r="A93" s="134" t="s">
        <v>904</v>
      </c>
      <c r="C93" s="136" t="s">
        <v>905</v>
      </c>
      <c r="D93" s="136" t="s">
        <v>906</v>
      </c>
      <c r="E93" s="134">
        <v>0</v>
      </c>
      <c r="F93" s="134">
        <v>46998.82</v>
      </c>
      <c r="G93" s="188">
        <f t="shared" si="23"/>
        <v>46998.82</v>
      </c>
      <c r="H93" s="189">
        <v>0</v>
      </c>
      <c r="I93" s="189">
        <v>0</v>
      </c>
      <c r="J93" s="189">
        <v>0</v>
      </c>
      <c r="K93" s="189">
        <f t="shared" si="24"/>
        <v>0</v>
      </c>
      <c r="L93" s="189">
        <v>0</v>
      </c>
      <c r="M93" s="189">
        <v>0</v>
      </c>
      <c r="N93" s="189">
        <f t="shared" si="25"/>
        <v>0</v>
      </c>
      <c r="O93" s="188">
        <v>0</v>
      </c>
      <c r="P93" s="188">
        <v>0</v>
      </c>
      <c r="Q93" s="188">
        <v>0</v>
      </c>
      <c r="R93" s="188">
        <v>0</v>
      </c>
      <c r="S93" s="188">
        <f t="shared" si="26"/>
        <v>0</v>
      </c>
      <c r="T93" s="188">
        <f t="shared" si="27"/>
        <v>46998.82</v>
      </c>
      <c r="U93" s="134">
        <v>912</v>
      </c>
      <c r="V93" s="134">
        <f t="shared" si="28"/>
        <v>47910.82</v>
      </c>
      <c r="W93" s="136">
        <v>0</v>
      </c>
      <c r="X93" s="134">
        <f t="shared" si="29"/>
        <v>47910.82</v>
      </c>
    </row>
    <row r="94" spans="1:24" ht="12.75" hidden="1" outlineLevel="1">
      <c r="A94" s="134" t="s">
        <v>907</v>
      </c>
      <c r="C94" s="136" t="s">
        <v>908</v>
      </c>
      <c r="D94" s="136" t="s">
        <v>909</v>
      </c>
      <c r="E94" s="134">
        <v>0</v>
      </c>
      <c r="F94" s="134">
        <v>0</v>
      </c>
      <c r="G94" s="188">
        <f t="shared" si="23"/>
        <v>0</v>
      </c>
      <c r="H94" s="189">
        <v>0</v>
      </c>
      <c r="I94" s="189">
        <v>0</v>
      </c>
      <c r="J94" s="189">
        <v>0</v>
      </c>
      <c r="K94" s="189">
        <f t="shared" si="24"/>
        <v>0</v>
      </c>
      <c r="L94" s="189">
        <v>0</v>
      </c>
      <c r="M94" s="189">
        <v>0</v>
      </c>
      <c r="N94" s="189">
        <f t="shared" si="25"/>
        <v>0</v>
      </c>
      <c r="O94" s="188">
        <v>0</v>
      </c>
      <c r="P94" s="188">
        <v>0</v>
      </c>
      <c r="Q94" s="188">
        <v>0</v>
      </c>
      <c r="R94" s="188">
        <v>25260.48</v>
      </c>
      <c r="S94" s="188">
        <f t="shared" si="26"/>
        <v>25260.48</v>
      </c>
      <c r="T94" s="188">
        <f t="shared" si="27"/>
        <v>25260.48</v>
      </c>
      <c r="U94" s="134">
        <v>0</v>
      </c>
      <c r="V94" s="134">
        <f t="shared" si="28"/>
        <v>25260.48</v>
      </c>
      <c r="W94" s="136">
        <v>0</v>
      </c>
      <c r="X94" s="134">
        <f t="shared" si="29"/>
        <v>25260.48</v>
      </c>
    </row>
    <row r="95" spans="1:24" ht="12.75" hidden="1" outlineLevel="1">
      <c r="A95" s="134" t="s">
        <v>910</v>
      </c>
      <c r="C95" s="136" t="s">
        <v>911</v>
      </c>
      <c r="D95" s="136" t="s">
        <v>912</v>
      </c>
      <c r="E95" s="134">
        <v>0</v>
      </c>
      <c r="F95" s="134">
        <v>2888674.5</v>
      </c>
      <c r="G95" s="188">
        <f t="shared" si="23"/>
        <v>2888674.5</v>
      </c>
      <c r="H95" s="189">
        <v>0</v>
      </c>
      <c r="I95" s="189">
        <v>0</v>
      </c>
      <c r="J95" s="189">
        <v>0</v>
      </c>
      <c r="K95" s="189">
        <f t="shared" si="24"/>
        <v>0</v>
      </c>
      <c r="L95" s="189">
        <v>0</v>
      </c>
      <c r="M95" s="189">
        <v>0</v>
      </c>
      <c r="N95" s="189">
        <f t="shared" si="25"/>
        <v>0</v>
      </c>
      <c r="O95" s="188">
        <v>0</v>
      </c>
      <c r="P95" s="188">
        <v>0</v>
      </c>
      <c r="Q95" s="188">
        <v>0</v>
      </c>
      <c r="R95" s="188">
        <v>0</v>
      </c>
      <c r="S95" s="188">
        <f t="shared" si="26"/>
        <v>0</v>
      </c>
      <c r="T95" s="188">
        <f t="shared" si="27"/>
        <v>2888674.5</v>
      </c>
      <c r="U95" s="134">
        <v>0</v>
      </c>
      <c r="V95" s="134">
        <f t="shared" si="28"/>
        <v>2888674.5</v>
      </c>
      <c r="W95" s="136">
        <v>0</v>
      </c>
      <c r="X95" s="134">
        <f t="shared" si="29"/>
        <v>2888674.5</v>
      </c>
    </row>
    <row r="96" spans="1:24" ht="12.75" hidden="1" outlineLevel="1">
      <c r="A96" s="134" t="s">
        <v>913</v>
      </c>
      <c r="C96" s="136" t="s">
        <v>914</v>
      </c>
      <c r="D96" s="136" t="s">
        <v>915</v>
      </c>
      <c r="E96" s="134">
        <v>0</v>
      </c>
      <c r="F96" s="134">
        <v>62708719.3</v>
      </c>
      <c r="G96" s="188">
        <f t="shared" si="23"/>
        <v>62708719.3</v>
      </c>
      <c r="H96" s="189">
        <v>0</v>
      </c>
      <c r="I96" s="189">
        <v>0</v>
      </c>
      <c r="J96" s="189">
        <v>0</v>
      </c>
      <c r="K96" s="189">
        <f t="shared" si="24"/>
        <v>0</v>
      </c>
      <c r="L96" s="189">
        <v>0</v>
      </c>
      <c r="M96" s="189">
        <v>0</v>
      </c>
      <c r="N96" s="189">
        <f t="shared" si="25"/>
        <v>0</v>
      </c>
      <c r="O96" s="188">
        <v>0</v>
      </c>
      <c r="P96" s="188">
        <v>0</v>
      </c>
      <c r="Q96" s="188">
        <v>0</v>
      </c>
      <c r="R96" s="188">
        <v>0</v>
      </c>
      <c r="S96" s="188">
        <f t="shared" si="26"/>
        <v>0</v>
      </c>
      <c r="T96" s="188">
        <f t="shared" si="27"/>
        <v>62708719.3</v>
      </c>
      <c r="U96" s="134">
        <v>0</v>
      </c>
      <c r="V96" s="134">
        <f t="shared" si="28"/>
        <v>62708719.3</v>
      </c>
      <c r="W96" s="136">
        <v>0</v>
      </c>
      <c r="X96" s="134">
        <f t="shared" si="29"/>
        <v>62708719.3</v>
      </c>
    </row>
    <row r="97" spans="1:24" ht="12.75" hidden="1" outlineLevel="1">
      <c r="A97" s="134" t="s">
        <v>916</v>
      </c>
      <c r="C97" s="136" t="s">
        <v>917</v>
      </c>
      <c r="D97" s="136" t="s">
        <v>918</v>
      </c>
      <c r="E97" s="134">
        <v>0</v>
      </c>
      <c r="F97" s="134">
        <v>5731084.03</v>
      </c>
      <c r="G97" s="188">
        <f t="shared" si="23"/>
        <v>5731084.03</v>
      </c>
      <c r="H97" s="189">
        <v>0</v>
      </c>
      <c r="I97" s="189">
        <v>0</v>
      </c>
      <c r="J97" s="189">
        <v>0</v>
      </c>
      <c r="K97" s="189">
        <f t="shared" si="24"/>
        <v>0</v>
      </c>
      <c r="L97" s="189">
        <v>0</v>
      </c>
      <c r="M97" s="189">
        <v>0</v>
      </c>
      <c r="N97" s="189">
        <f t="shared" si="25"/>
        <v>0</v>
      </c>
      <c r="O97" s="188">
        <v>0</v>
      </c>
      <c r="P97" s="188">
        <v>0</v>
      </c>
      <c r="Q97" s="188">
        <v>0</v>
      </c>
      <c r="R97" s="188">
        <v>0</v>
      </c>
      <c r="S97" s="188">
        <f t="shared" si="26"/>
        <v>0</v>
      </c>
      <c r="T97" s="188">
        <f t="shared" si="27"/>
        <v>5731084.03</v>
      </c>
      <c r="U97" s="134">
        <v>0</v>
      </c>
      <c r="V97" s="134">
        <f t="shared" si="28"/>
        <v>5731084.03</v>
      </c>
      <c r="W97" s="136">
        <v>0</v>
      </c>
      <c r="X97" s="134">
        <f t="shared" si="29"/>
        <v>5731084.03</v>
      </c>
    </row>
    <row r="98" spans="1:24" ht="12.75" hidden="1" outlineLevel="1">
      <c r="A98" s="134" t="s">
        <v>919</v>
      </c>
      <c r="C98" s="136" t="s">
        <v>920</v>
      </c>
      <c r="D98" s="136" t="s">
        <v>921</v>
      </c>
      <c r="E98" s="134">
        <v>0</v>
      </c>
      <c r="F98" s="134">
        <v>2007761.54</v>
      </c>
      <c r="G98" s="188">
        <f t="shared" si="23"/>
        <v>2007761.54</v>
      </c>
      <c r="H98" s="189">
        <v>0</v>
      </c>
      <c r="I98" s="189">
        <v>0</v>
      </c>
      <c r="J98" s="189">
        <v>0</v>
      </c>
      <c r="K98" s="189">
        <f t="shared" si="24"/>
        <v>0</v>
      </c>
      <c r="L98" s="189">
        <v>0</v>
      </c>
      <c r="M98" s="189">
        <v>0</v>
      </c>
      <c r="N98" s="189">
        <f t="shared" si="25"/>
        <v>0</v>
      </c>
      <c r="O98" s="188">
        <v>0</v>
      </c>
      <c r="P98" s="188">
        <v>0</v>
      </c>
      <c r="Q98" s="188">
        <v>0</v>
      </c>
      <c r="R98" s="188">
        <v>0</v>
      </c>
      <c r="S98" s="188">
        <f t="shared" si="26"/>
        <v>0</v>
      </c>
      <c r="T98" s="188">
        <f t="shared" si="27"/>
        <v>2007761.54</v>
      </c>
      <c r="U98" s="134">
        <v>0</v>
      </c>
      <c r="V98" s="134">
        <f t="shared" si="28"/>
        <v>2007761.54</v>
      </c>
      <c r="W98" s="136">
        <v>0</v>
      </c>
      <c r="X98" s="134">
        <f t="shared" si="29"/>
        <v>2007761.54</v>
      </c>
    </row>
    <row r="99" spans="1:24" ht="12.75" hidden="1" outlineLevel="1">
      <c r="A99" s="134" t="s">
        <v>922</v>
      </c>
      <c r="C99" s="136" t="s">
        <v>923</v>
      </c>
      <c r="D99" s="136" t="s">
        <v>924</v>
      </c>
      <c r="E99" s="134">
        <v>0</v>
      </c>
      <c r="F99" s="134">
        <v>21039846.51</v>
      </c>
      <c r="G99" s="188">
        <f t="shared" si="23"/>
        <v>21039846.51</v>
      </c>
      <c r="H99" s="189">
        <v>0</v>
      </c>
      <c r="I99" s="189">
        <v>0</v>
      </c>
      <c r="J99" s="189">
        <v>0</v>
      </c>
      <c r="K99" s="189">
        <f t="shared" si="24"/>
        <v>0</v>
      </c>
      <c r="L99" s="189">
        <v>0</v>
      </c>
      <c r="M99" s="189">
        <v>0</v>
      </c>
      <c r="N99" s="189">
        <f t="shared" si="25"/>
        <v>0</v>
      </c>
      <c r="O99" s="188">
        <v>0</v>
      </c>
      <c r="P99" s="188">
        <v>0</v>
      </c>
      <c r="Q99" s="188">
        <v>0</v>
      </c>
      <c r="R99" s="188">
        <v>0</v>
      </c>
      <c r="S99" s="188">
        <f t="shared" si="26"/>
        <v>0</v>
      </c>
      <c r="T99" s="188">
        <f t="shared" si="27"/>
        <v>21039846.51</v>
      </c>
      <c r="U99" s="134">
        <v>0</v>
      </c>
      <c r="V99" s="134">
        <f t="shared" si="28"/>
        <v>21039846.51</v>
      </c>
      <c r="W99" s="136">
        <v>0</v>
      </c>
      <c r="X99" s="134">
        <f t="shared" si="29"/>
        <v>21039846.51</v>
      </c>
    </row>
    <row r="100" spans="1:24" ht="12.75" hidden="1" outlineLevel="1">
      <c r="A100" s="134" t="s">
        <v>925</v>
      </c>
      <c r="C100" s="136" t="s">
        <v>926</v>
      </c>
      <c r="D100" s="136" t="s">
        <v>927</v>
      </c>
      <c r="E100" s="134">
        <v>0</v>
      </c>
      <c r="F100" s="134">
        <v>6021866.29</v>
      </c>
      <c r="G100" s="188">
        <f t="shared" si="23"/>
        <v>6021866.29</v>
      </c>
      <c r="H100" s="189">
        <v>0</v>
      </c>
      <c r="I100" s="189">
        <v>0</v>
      </c>
      <c r="J100" s="189">
        <v>0</v>
      </c>
      <c r="K100" s="189">
        <f t="shared" si="24"/>
        <v>0</v>
      </c>
      <c r="L100" s="189">
        <v>0</v>
      </c>
      <c r="M100" s="189">
        <v>0</v>
      </c>
      <c r="N100" s="189">
        <f t="shared" si="25"/>
        <v>0</v>
      </c>
      <c r="O100" s="188">
        <v>0</v>
      </c>
      <c r="P100" s="188">
        <v>0</v>
      </c>
      <c r="Q100" s="188">
        <v>0</v>
      </c>
      <c r="R100" s="188">
        <v>0</v>
      </c>
      <c r="S100" s="188">
        <f t="shared" si="26"/>
        <v>0</v>
      </c>
      <c r="T100" s="188">
        <f t="shared" si="27"/>
        <v>6021866.29</v>
      </c>
      <c r="U100" s="134">
        <v>0</v>
      </c>
      <c r="V100" s="134">
        <f t="shared" si="28"/>
        <v>6021866.29</v>
      </c>
      <c r="W100" s="136">
        <v>0</v>
      </c>
      <c r="X100" s="134">
        <f t="shared" si="29"/>
        <v>6021866.29</v>
      </c>
    </row>
    <row r="101" spans="1:24" ht="12.75" hidden="1" outlineLevel="1">
      <c r="A101" s="134" t="s">
        <v>928</v>
      </c>
      <c r="C101" s="136" t="s">
        <v>929</v>
      </c>
      <c r="D101" s="136" t="s">
        <v>930</v>
      </c>
      <c r="E101" s="134">
        <v>0</v>
      </c>
      <c r="F101" s="134">
        <v>776277.4</v>
      </c>
      <c r="G101" s="188">
        <f t="shared" si="23"/>
        <v>776277.4</v>
      </c>
      <c r="H101" s="189">
        <v>0</v>
      </c>
      <c r="I101" s="189">
        <v>0</v>
      </c>
      <c r="J101" s="189">
        <v>0</v>
      </c>
      <c r="K101" s="189">
        <f t="shared" si="24"/>
        <v>0</v>
      </c>
      <c r="L101" s="189">
        <v>0</v>
      </c>
      <c r="M101" s="189">
        <v>0</v>
      </c>
      <c r="N101" s="189">
        <f t="shared" si="25"/>
        <v>0</v>
      </c>
      <c r="O101" s="188">
        <v>0</v>
      </c>
      <c r="P101" s="188">
        <v>0</v>
      </c>
      <c r="Q101" s="188">
        <v>0</v>
      </c>
      <c r="R101" s="188">
        <v>0</v>
      </c>
      <c r="S101" s="188">
        <f t="shared" si="26"/>
        <v>0</v>
      </c>
      <c r="T101" s="188">
        <f t="shared" si="27"/>
        <v>776277.4</v>
      </c>
      <c r="U101" s="134">
        <v>0</v>
      </c>
      <c r="V101" s="134">
        <f t="shared" si="28"/>
        <v>776277.4</v>
      </c>
      <c r="W101" s="136">
        <v>0</v>
      </c>
      <c r="X101" s="134">
        <f t="shared" si="29"/>
        <v>776277.4</v>
      </c>
    </row>
    <row r="102" spans="1:24" ht="12.75" hidden="1" outlineLevel="1">
      <c r="A102" s="134" t="s">
        <v>931</v>
      </c>
      <c r="C102" s="136" t="s">
        <v>932</v>
      </c>
      <c r="D102" s="136" t="s">
        <v>933</v>
      </c>
      <c r="E102" s="134">
        <v>0</v>
      </c>
      <c r="F102" s="134">
        <v>391060.91</v>
      </c>
      <c r="G102" s="188">
        <f t="shared" si="23"/>
        <v>391060.91</v>
      </c>
      <c r="H102" s="189">
        <v>0</v>
      </c>
      <c r="I102" s="189">
        <v>0</v>
      </c>
      <c r="J102" s="189">
        <v>0</v>
      </c>
      <c r="K102" s="189">
        <f t="shared" si="24"/>
        <v>0</v>
      </c>
      <c r="L102" s="189">
        <v>0</v>
      </c>
      <c r="M102" s="189">
        <v>0</v>
      </c>
      <c r="N102" s="189">
        <f t="shared" si="25"/>
        <v>0</v>
      </c>
      <c r="O102" s="188">
        <v>0</v>
      </c>
      <c r="P102" s="188">
        <v>0</v>
      </c>
      <c r="Q102" s="188">
        <v>0</v>
      </c>
      <c r="R102" s="188">
        <v>0</v>
      </c>
      <c r="S102" s="188">
        <f t="shared" si="26"/>
        <v>0</v>
      </c>
      <c r="T102" s="188">
        <f t="shared" si="27"/>
        <v>391060.91</v>
      </c>
      <c r="U102" s="134">
        <v>0</v>
      </c>
      <c r="V102" s="134">
        <f t="shared" si="28"/>
        <v>391060.91</v>
      </c>
      <c r="W102" s="136">
        <v>0</v>
      </c>
      <c r="X102" s="134">
        <f t="shared" si="29"/>
        <v>391060.91</v>
      </c>
    </row>
    <row r="103" spans="1:24" ht="12.75" hidden="1" outlineLevel="1">
      <c r="A103" s="134" t="s">
        <v>934</v>
      </c>
      <c r="C103" s="136" t="s">
        <v>935</v>
      </c>
      <c r="D103" s="136" t="s">
        <v>936</v>
      </c>
      <c r="E103" s="134">
        <v>0</v>
      </c>
      <c r="F103" s="134">
        <v>103598.56</v>
      </c>
      <c r="G103" s="188">
        <f t="shared" si="23"/>
        <v>103598.56</v>
      </c>
      <c r="H103" s="189">
        <v>0</v>
      </c>
      <c r="I103" s="189">
        <v>0</v>
      </c>
      <c r="J103" s="189">
        <v>0</v>
      </c>
      <c r="K103" s="189">
        <f t="shared" si="24"/>
        <v>0</v>
      </c>
      <c r="L103" s="189">
        <v>0</v>
      </c>
      <c r="M103" s="189">
        <v>0</v>
      </c>
      <c r="N103" s="189">
        <f t="shared" si="25"/>
        <v>0</v>
      </c>
      <c r="O103" s="188">
        <v>0</v>
      </c>
      <c r="P103" s="188">
        <v>0</v>
      </c>
      <c r="Q103" s="188">
        <v>0</v>
      </c>
      <c r="R103" s="188">
        <v>0</v>
      </c>
      <c r="S103" s="188">
        <f t="shared" si="26"/>
        <v>0</v>
      </c>
      <c r="T103" s="188">
        <f t="shared" si="27"/>
        <v>103598.56</v>
      </c>
      <c r="U103" s="134">
        <v>0</v>
      </c>
      <c r="V103" s="134">
        <f t="shared" si="28"/>
        <v>103598.56</v>
      </c>
      <c r="W103" s="136">
        <v>0</v>
      </c>
      <c r="X103" s="134">
        <f t="shared" si="29"/>
        <v>103598.56</v>
      </c>
    </row>
    <row r="104" spans="1:24" ht="12.75" hidden="1" outlineLevel="1">
      <c r="A104" s="134" t="s">
        <v>937</v>
      </c>
      <c r="C104" s="136" t="s">
        <v>938</v>
      </c>
      <c r="D104" s="136" t="s">
        <v>939</v>
      </c>
      <c r="E104" s="134">
        <v>0</v>
      </c>
      <c r="F104" s="134">
        <v>8174759.5</v>
      </c>
      <c r="G104" s="188">
        <f t="shared" si="23"/>
        <v>8174759.5</v>
      </c>
      <c r="H104" s="189">
        <v>0</v>
      </c>
      <c r="I104" s="189">
        <v>0</v>
      </c>
      <c r="J104" s="189">
        <v>0</v>
      </c>
      <c r="K104" s="189">
        <f t="shared" si="24"/>
        <v>0</v>
      </c>
      <c r="L104" s="189">
        <v>0</v>
      </c>
      <c r="M104" s="189">
        <v>0</v>
      </c>
      <c r="N104" s="189">
        <f t="shared" si="25"/>
        <v>0</v>
      </c>
      <c r="O104" s="188">
        <v>0</v>
      </c>
      <c r="P104" s="188">
        <v>0</v>
      </c>
      <c r="Q104" s="188">
        <v>0</v>
      </c>
      <c r="R104" s="188">
        <v>0</v>
      </c>
      <c r="S104" s="188">
        <f t="shared" si="26"/>
        <v>0</v>
      </c>
      <c r="T104" s="188">
        <f t="shared" si="27"/>
        <v>8174759.5</v>
      </c>
      <c r="U104" s="134">
        <v>0</v>
      </c>
      <c r="V104" s="134">
        <f t="shared" si="28"/>
        <v>8174759.5</v>
      </c>
      <c r="W104" s="136">
        <v>0</v>
      </c>
      <c r="X104" s="134">
        <f t="shared" si="29"/>
        <v>8174759.5</v>
      </c>
    </row>
    <row r="105" spans="1:24" ht="12.75" hidden="1" outlineLevel="1">
      <c r="A105" s="134" t="s">
        <v>940</v>
      </c>
      <c r="C105" s="136" t="s">
        <v>941</v>
      </c>
      <c r="D105" s="136" t="s">
        <v>942</v>
      </c>
      <c r="E105" s="134">
        <v>0</v>
      </c>
      <c r="F105" s="134">
        <v>747004.38</v>
      </c>
      <c r="G105" s="188">
        <f t="shared" si="23"/>
        <v>747004.38</v>
      </c>
      <c r="H105" s="189">
        <v>0</v>
      </c>
      <c r="I105" s="189">
        <v>0</v>
      </c>
      <c r="J105" s="189">
        <v>0</v>
      </c>
      <c r="K105" s="189">
        <f t="shared" si="24"/>
        <v>0</v>
      </c>
      <c r="L105" s="189">
        <v>0</v>
      </c>
      <c r="M105" s="189">
        <v>0</v>
      </c>
      <c r="N105" s="189">
        <f t="shared" si="25"/>
        <v>0</v>
      </c>
      <c r="O105" s="188">
        <v>0</v>
      </c>
      <c r="P105" s="188">
        <v>0</v>
      </c>
      <c r="Q105" s="188">
        <v>0</v>
      </c>
      <c r="R105" s="188">
        <v>0</v>
      </c>
      <c r="S105" s="188">
        <f t="shared" si="26"/>
        <v>0</v>
      </c>
      <c r="T105" s="188">
        <f t="shared" si="27"/>
        <v>747004.38</v>
      </c>
      <c r="U105" s="134">
        <v>0</v>
      </c>
      <c r="V105" s="134">
        <f t="shared" si="28"/>
        <v>747004.38</v>
      </c>
      <c r="W105" s="136">
        <v>0</v>
      </c>
      <c r="X105" s="134">
        <f t="shared" si="29"/>
        <v>747004.38</v>
      </c>
    </row>
    <row r="106" spans="1:24" ht="12.75" hidden="1" outlineLevel="1">
      <c r="A106" s="134" t="s">
        <v>943</v>
      </c>
      <c r="C106" s="136" t="s">
        <v>944</v>
      </c>
      <c r="D106" s="136" t="s">
        <v>945</v>
      </c>
      <c r="E106" s="134">
        <v>0</v>
      </c>
      <c r="F106" s="134">
        <v>1050654.67</v>
      </c>
      <c r="G106" s="188">
        <f t="shared" si="23"/>
        <v>1050654.67</v>
      </c>
      <c r="H106" s="189">
        <v>0</v>
      </c>
      <c r="I106" s="189">
        <v>0</v>
      </c>
      <c r="J106" s="189">
        <v>0</v>
      </c>
      <c r="K106" s="189">
        <f t="shared" si="24"/>
        <v>0</v>
      </c>
      <c r="L106" s="189">
        <v>0</v>
      </c>
      <c r="M106" s="189">
        <v>0</v>
      </c>
      <c r="N106" s="189">
        <f t="shared" si="25"/>
        <v>0</v>
      </c>
      <c r="O106" s="188">
        <v>0</v>
      </c>
      <c r="P106" s="188">
        <v>0</v>
      </c>
      <c r="Q106" s="188">
        <v>0</v>
      </c>
      <c r="R106" s="188">
        <v>0</v>
      </c>
      <c r="S106" s="188">
        <f t="shared" si="26"/>
        <v>0</v>
      </c>
      <c r="T106" s="188">
        <f t="shared" si="27"/>
        <v>1050654.67</v>
      </c>
      <c r="U106" s="134">
        <v>0</v>
      </c>
      <c r="V106" s="134">
        <f t="shared" si="28"/>
        <v>1050654.67</v>
      </c>
      <c r="W106" s="136">
        <v>0</v>
      </c>
      <c r="X106" s="134">
        <f t="shared" si="29"/>
        <v>1050654.67</v>
      </c>
    </row>
    <row r="107" spans="1:24" ht="12.75" hidden="1" outlineLevel="1">
      <c r="A107" s="134" t="s">
        <v>946</v>
      </c>
      <c r="C107" s="136" t="s">
        <v>947</v>
      </c>
      <c r="D107" s="136" t="s">
        <v>948</v>
      </c>
      <c r="E107" s="134">
        <v>0</v>
      </c>
      <c r="F107" s="134">
        <v>714623.94</v>
      </c>
      <c r="G107" s="188">
        <f t="shared" si="23"/>
        <v>714623.94</v>
      </c>
      <c r="H107" s="189">
        <v>0</v>
      </c>
      <c r="I107" s="189">
        <v>0</v>
      </c>
      <c r="J107" s="189">
        <v>0</v>
      </c>
      <c r="K107" s="189">
        <f t="shared" si="24"/>
        <v>0</v>
      </c>
      <c r="L107" s="189">
        <v>0</v>
      </c>
      <c r="M107" s="189">
        <v>0</v>
      </c>
      <c r="N107" s="189">
        <f t="shared" si="25"/>
        <v>0</v>
      </c>
      <c r="O107" s="188">
        <v>0</v>
      </c>
      <c r="P107" s="188">
        <v>0</v>
      </c>
      <c r="Q107" s="188">
        <v>0</v>
      </c>
      <c r="R107" s="188">
        <v>0</v>
      </c>
      <c r="S107" s="188">
        <f t="shared" si="26"/>
        <v>0</v>
      </c>
      <c r="T107" s="188">
        <f t="shared" si="27"/>
        <v>714623.94</v>
      </c>
      <c r="U107" s="134">
        <v>0</v>
      </c>
      <c r="V107" s="134">
        <f t="shared" si="28"/>
        <v>714623.94</v>
      </c>
      <c r="W107" s="136">
        <v>0</v>
      </c>
      <c r="X107" s="134">
        <f t="shared" si="29"/>
        <v>714623.94</v>
      </c>
    </row>
    <row r="108" spans="1:24" ht="12.75" hidden="1" outlineLevel="1">
      <c r="A108" s="134" t="s">
        <v>949</v>
      </c>
      <c r="C108" s="136" t="s">
        <v>950</v>
      </c>
      <c r="D108" s="136" t="s">
        <v>951</v>
      </c>
      <c r="E108" s="134">
        <v>0</v>
      </c>
      <c r="F108" s="134">
        <v>594055.6</v>
      </c>
      <c r="G108" s="188">
        <f t="shared" si="23"/>
        <v>594055.6</v>
      </c>
      <c r="H108" s="189">
        <v>0</v>
      </c>
      <c r="I108" s="189">
        <v>0</v>
      </c>
      <c r="J108" s="189">
        <v>0</v>
      </c>
      <c r="K108" s="189">
        <f t="shared" si="24"/>
        <v>0</v>
      </c>
      <c r="L108" s="189">
        <v>0</v>
      </c>
      <c r="M108" s="189">
        <v>0</v>
      </c>
      <c r="N108" s="189">
        <f t="shared" si="25"/>
        <v>0</v>
      </c>
      <c r="O108" s="188">
        <v>0</v>
      </c>
      <c r="P108" s="188">
        <v>0</v>
      </c>
      <c r="Q108" s="188">
        <v>0</v>
      </c>
      <c r="R108" s="188">
        <v>0</v>
      </c>
      <c r="S108" s="188">
        <f t="shared" si="26"/>
        <v>0</v>
      </c>
      <c r="T108" s="188">
        <f t="shared" si="27"/>
        <v>594055.6</v>
      </c>
      <c r="U108" s="134">
        <v>0</v>
      </c>
      <c r="V108" s="134">
        <f t="shared" si="28"/>
        <v>594055.6</v>
      </c>
      <c r="W108" s="136">
        <v>0</v>
      </c>
      <c r="X108" s="134">
        <f t="shared" si="29"/>
        <v>594055.6</v>
      </c>
    </row>
    <row r="109" spans="1:24" ht="12.75" hidden="1" outlineLevel="1">
      <c r="A109" s="134" t="s">
        <v>952</v>
      </c>
      <c r="C109" s="136" t="s">
        <v>953</v>
      </c>
      <c r="D109" s="136" t="s">
        <v>954</v>
      </c>
      <c r="E109" s="134">
        <v>0</v>
      </c>
      <c r="F109" s="134">
        <v>255807.26</v>
      </c>
      <c r="G109" s="188">
        <f t="shared" si="23"/>
        <v>255807.26</v>
      </c>
      <c r="H109" s="189">
        <v>0</v>
      </c>
      <c r="I109" s="189">
        <v>0</v>
      </c>
      <c r="J109" s="189">
        <v>0</v>
      </c>
      <c r="K109" s="189">
        <f t="shared" si="24"/>
        <v>0</v>
      </c>
      <c r="L109" s="189">
        <v>0</v>
      </c>
      <c r="M109" s="189">
        <v>0</v>
      </c>
      <c r="N109" s="189">
        <f t="shared" si="25"/>
        <v>0</v>
      </c>
      <c r="O109" s="188">
        <v>0</v>
      </c>
      <c r="P109" s="188">
        <v>0</v>
      </c>
      <c r="Q109" s="188">
        <v>0</v>
      </c>
      <c r="R109" s="188">
        <v>0</v>
      </c>
      <c r="S109" s="188">
        <f t="shared" si="26"/>
        <v>0</v>
      </c>
      <c r="T109" s="188">
        <f t="shared" si="27"/>
        <v>255807.26</v>
      </c>
      <c r="U109" s="134">
        <v>0</v>
      </c>
      <c r="V109" s="134">
        <f t="shared" si="28"/>
        <v>255807.26</v>
      </c>
      <c r="W109" s="136">
        <v>0</v>
      </c>
      <c r="X109" s="134">
        <f t="shared" si="29"/>
        <v>255807.26</v>
      </c>
    </row>
    <row r="110" spans="1:24" ht="12.75" hidden="1" outlineLevel="1">
      <c r="A110" s="134" t="s">
        <v>955</v>
      </c>
      <c r="C110" s="136" t="s">
        <v>956</v>
      </c>
      <c r="D110" s="136" t="s">
        <v>957</v>
      </c>
      <c r="E110" s="134">
        <v>0</v>
      </c>
      <c r="F110" s="134">
        <v>319443.65</v>
      </c>
      <c r="G110" s="188">
        <f t="shared" si="23"/>
        <v>319443.65</v>
      </c>
      <c r="H110" s="189">
        <v>0</v>
      </c>
      <c r="I110" s="189">
        <v>0</v>
      </c>
      <c r="J110" s="189">
        <v>0</v>
      </c>
      <c r="K110" s="189">
        <f t="shared" si="24"/>
        <v>0</v>
      </c>
      <c r="L110" s="189">
        <v>0</v>
      </c>
      <c r="M110" s="189">
        <v>0</v>
      </c>
      <c r="N110" s="189">
        <f t="shared" si="25"/>
        <v>0</v>
      </c>
      <c r="O110" s="188">
        <v>0</v>
      </c>
      <c r="P110" s="188">
        <v>0</v>
      </c>
      <c r="Q110" s="188">
        <v>0</v>
      </c>
      <c r="R110" s="188">
        <v>0</v>
      </c>
      <c r="S110" s="188">
        <f t="shared" si="26"/>
        <v>0</v>
      </c>
      <c r="T110" s="188">
        <f t="shared" si="27"/>
        <v>319443.65</v>
      </c>
      <c r="U110" s="134">
        <v>0</v>
      </c>
      <c r="V110" s="134">
        <f t="shared" si="28"/>
        <v>319443.65</v>
      </c>
      <c r="W110" s="136">
        <v>0</v>
      </c>
      <c r="X110" s="134">
        <f t="shared" si="29"/>
        <v>319443.65</v>
      </c>
    </row>
    <row r="111" spans="1:24" ht="12.75" hidden="1" outlineLevel="1">
      <c r="A111" s="134" t="s">
        <v>958</v>
      </c>
      <c r="C111" s="136" t="s">
        <v>959</v>
      </c>
      <c r="D111" s="136" t="s">
        <v>960</v>
      </c>
      <c r="E111" s="134">
        <v>0</v>
      </c>
      <c r="F111" s="134">
        <v>218932.37</v>
      </c>
      <c r="G111" s="188">
        <f t="shared" si="23"/>
        <v>218932.37</v>
      </c>
      <c r="H111" s="189">
        <v>0</v>
      </c>
      <c r="I111" s="189">
        <v>0</v>
      </c>
      <c r="J111" s="189">
        <v>0</v>
      </c>
      <c r="K111" s="189">
        <f t="shared" si="24"/>
        <v>0</v>
      </c>
      <c r="L111" s="189">
        <v>0</v>
      </c>
      <c r="M111" s="189">
        <v>0</v>
      </c>
      <c r="N111" s="189">
        <f t="shared" si="25"/>
        <v>0</v>
      </c>
      <c r="O111" s="188">
        <v>0</v>
      </c>
      <c r="P111" s="188">
        <v>0</v>
      </c>
      <c r="Q111" s="188">
        <v>0</v>
      </c>
      <c r="R111" s="188">
        <v>0</v>
      </c>
      <c r="S111" s="188">
        <f t="shared" si="26"/>
        <v>0</v>
      </c>
      <c r="T111" s="188">
        <f t="shared" si="27"/>
        <v>218932.37</v>
      </c>
      <c r="U111" s="134">
        <v>0</v>
      </c>
      <c r="V111" s="134">
        <f t="shared" si="28"/>
        <v>218932.37</v>
      </c>
      <c r="W111" s="136">
        <v>0</v>
      </c>
      <c r="X111" s="134">
        <f t="shared" si="29"/>
        <v>218932.37</v>
      </c>
    </row>
    <row r="112" spans="1:24" ht="12.75" hidden="1" outlineLevel="1">
      <c r="A112" s="134" t="s">
        <v>961</v>
      </c>
      <c r="C112" s="136" t="s">
        <v>962</v>
      </c>
      <c r="D112" s="136" t="s">
        <v>963</v>
      </c>
      <c r="E112" s="134">
        <v>0</v>
      </c>
      <c r="F112" s="134">
        <v>-55812.43</v>
      </c>
      <c r="G112" s="188">
        <f t="shared" si="23"/>
        <v>-55812.43</v>
      </c>
      <c r="H112" s="189">
        <v>0</v>
      </c>
      <c r="I112" s="189">
        <v>0</v>
      </c>
      <c r="J112" s="189">
        <v>0</v>
      </c>
      <c r="K112" s="189">
        <f t="shared" si="24"/>
        <v>0</v>
      </c>
      <c r="L112" s="189">
        <v>0</v>
      </c>
      <c r="M112" s="189">
        <v>0</v>
      </c>
      <c r="N112" s="189">
        <f t="shared" si="25"/>
        <v>0</v>
      </c>
      <c r="O112" s="188">
        <v>0</v>
      </c>
      <c r="P112" s="188">
        <v>0</v>
      </c>
      <c r="Q112" s="188">
        <v>0</v>
      </c>
      <c r="R112" s="188">
        <v>0</v>
      </c>
      <c r="S112" s="188">
        <f t="shared" si="26"/>
        <v>0</v>
      </c>
      <c r="T112" s="188">
        <f t="shared" si="27"/>
        <v>-55812.43</v>
      </c>
      <c r="U112" s="134">
        <v>0</v>
      </c>
      <c r="V112" s="134">
        <f t="shared" si="28"/>
        <v>-55812.43</v>
      </c>
      <c r="W112" s="136">
        <v>0</v>
      </c>
      <c r="X112" s="134">
        <f t="shared" si="29"/>
        <v>-55812.43</v>
      </c>
    </row>
    <row r="113" spans="1:24" ht="12.75" hidden="1" outlineLevel="1">
      <c r="A113" s="134" t="s">
        <v>964</v>
      </c>
      <c r="C113" s="136" t="s">
        <v>965</v>
      </c>
      <c r="D113" s="136" t="s">
        <v>966</v>
      </c>
      <c r="E113" s="134">
        <v>0</v>
      </c>
      <c r="F113" s="134">
        <v>183050.12</v>
      </c>
      <c r="G113" s="188">
        <f t="shared" si="23"/>
        <v>183050.12</v>
      </c>
      <c r="H113" s="189">
        <v>0</v>
      </c>
      <c r="I113" s="189">
        <v>0</v>
      </c>
      <c r="J113" s="189">
        <v>0</v>
      </c>
      <c r="K113" s="189">
        <f t="shared" si="24"/>
        <v>0</v>
      </c>
      <c r="L113" s="189">
        <v>0</v>
      </c>
      <c r="M113" s="189">
        <v>0</v>
      </c>
      <c r="N113" s="189">
        <f t="shared" si="25"/>
        <v>0</v>
      </c>
      <c r="O113" s="188">
        <v>0</v>
      </c>
      <c r="P113" s="188">
        <v>0</v>
      </c>
      <c r="Q113" s="188">
        <v>0</v>
      </c>
      <c r="R113" s="188">
        <v>0</v>
      </c>
      <c r="S113" s="188">
        <f t="shared" si="26"/>
        <v>0</v>
      </c>
      <c r="T113" s="188">
        <f t="shared" si="27"/>
        <v>183050.12</v>
      </c>
      <c r="U113" s="134">
        <v>0</v>
      </c>
      <c r="V113" s="134">
        <f t="shared" si="28"/>
        <v>183050.12</v>
      </c>
      <c r="W113" s="136">
        <v>0</v>
      </c>
      <c r="X113" s="134">
        <f t="shared" si="29"/>
        <v>183050.12</v>
      </c>
    </row>
    <row r="114" spans="1:24" ht="12.75" hidden="1" outlineLevel="1">
      <c r="A114" s="134" t="s">
        <v>967</v>
      </c>
      <c r="C114" s="136" t="s">
        <v>968</v>
      </c>
      <c r="D114" s="136" t="s">
        <v>969</v>
      </c>
      <c r="E114" s="134">
        <v>0</v>
      </c>
      <c r="F114" s="134">
        <v>-14500</v>
      </c>
      <c r="G114" s="188">
        <f t="shared" si="23"/>
        <v>-14500</v>
      </c>
      <c r="H114" s="189">
        <v>0</v>
      </c>
      <c r="I114" s="189">
        <v>0</v>
      </c>
      <c r="J114" s="189">
        <v>0</v>
      </c>
      <c r="K114" s="189">
        <f t="shared" si="24"/>
        <v>0</v>
      </c>
      <c r="L114" s="189">
        <v>0</v>
      </c>
      <c r="M114" s="189">
        <v>0</v>
      </c>
      <c r="N114" s="189">
        <f t="shared" si="25"/>
        <v>0</v>
      </c>
      <c r="O114" s="188">
        <v>0</v>
      </c>
      <c r="P114" s="188">
        <v>0</v>
      </c>
      <c r="Q114" s="188">
        <v>0</v>
      </c>
      <c r="R114" s="188">
        <v>0</v>
      </c>
      <c r="S114" s="188">
        <f t="shared" si="26"/>
        <v>0</v>
      </c>
      <c r="T114" s="188">
        <f t="shared" si="27"/>
        <v>-14500</v>
      </c>
      <c r="U114" s="134">
        <v>0</v>
      </c>
      <c r="V114" s="134">
        <f t="shared" si="28"/>
        <v>-14500</v>
      </c>
      <c r="W114" s="136">
        <v>0</v>
      </c>
      <c r="X114" s="134">
        <f t="shared" si="29"/>
        <v>-14500</v>
      </c>
    </row>
    <row r="115" spans="1:24" ht="12.75" hidden="1" outlineLevel="1">
      <c r="A115" s="134" t="s">
        <v>970</v>
      </c>
      <c r="C115" s="136" t="s">
        <v>971</v>
      </c>
      <c r="D115" s="136" t="s">
        <v>972</v>
      </c>
      <c r="E115" s="134">
        <v>0</v>
      </c>
      <c r="F115" s="134">
        <v>5985503.66</v>
      </c>
      <c r="G115" s="188">
        <f t="shared" si="23"/>
        <v>5985503.66</v>
      </c>
      <c r="H115" s="189">
        <v>0</v>
      </c>
      <c r="I115" s="189">
        <v>0</v>
      </c>
      <c r="J115" s="189">
        <v>0</v>
      </c>
      <c r="K115" s="189">
        <f t="shared" si="24"/>
        <v>0</v>
      </c>
      <c r="L115" s="189">
        <v>0</v>
      </c>
      <c r="M115" s="189">
        <v>0</v>
      </c>
      <c r="N115" s="189">
        <f t="shared" si="25"/>
        <v>0</v>
      </c>
      <c r="O115" s="188">
        <v>0</v>
      </c>
      <c r="P115" s="188">
        <v>0</v>
      </c>
      <c r="Q115" s="188">
        <v>0</v>
      </c>
      <c r="R115" s="188">
        <v>0</v>
      </c>
      <c r="S115" s="188">
        <f t="shared" si="26"/>
        <v>0</v>
      </c>
      <c r="T115" s="188">
        <f t="shared" si="27"/>
        <v>5985503.66</v>
      </c>
      <c r="U115" s="134">
        <v>0</v>
      </c>
      <c r="V115" s="134">
        <f t="shared" si="28"/>
        <v>5985503.66</v>
      </c>
      <c r="W115" s="136">
        <v>0</v>
      </c>
      <c r="X115" s="134">
        <f t="shared" si="29"/>
        <v>5985503.66</v>
      </c>
    </row>
    <row r="116" spans="1:24" ht="12.75" hidden="1" outlineLevel="1">
      <c r="A116" s="134" t="s">
        <v>973</v>
      </c>
      <c r="C116" s="136" t="s">
        <v>974</v>
      </c>
      <c r="D116" s="136" t="s">
        <v>975</v>
      </c>
      <c r="E116" s="134">
        <v>0</v>
      </c>
      <c r="F116" s="134">
        <v>15351.11</v>
      </c>
      <c r="G116" s="188">
        <f t="shared" si="23"/>
        <v>15351.11</v>
      </c>
      <c r="H116" s="189">
        <v>0</v>
      </c>
      <c r="I116" s="189">
        <v>0</v>
      </c>
      <c r="J116" s="189">
        <v>0</v>
      </c>
      <c r="K116" s="189">
        <f t="shared" si="24"/>
        <v>0</v>
      </c>
      <c r="L116" s="189">
        <v>0</v>
      </c>
      <c r="M116" s="189">
        <v>0</v>
      </c>
      <c r="N116" s="189">
        <f t="shared" si="25"/>
        <v>0</v>
      </c>
      <c r="O116" s="188">
        <v>0</v>
      </c>
      <c r="P116" s="188">
        <v>0</v>
      </c>
      <c r="Q116" s="188">
        <v>0</v>
      </c>
      <c r="R116" s="188">
        <v>0</v>
      </c>
      <c r="S116" s="188">
        <f t="shared" si="26"/>
        <v>0</v>
      </c>
      <c r="T116" s="188">
        <f t="shared" si="27"/>
        <v>15351.11</v>
      </c>
      <c r="U116" s="134">
        <v>0</v>
      </c>
      <c r="V116" s="134">
        <f t="shared" si="28"/>
        <v>15351.11</v>
      </c>
      <c r="W116" s="136">
        <v>0</v>
      </c>
      <c r="X116" s="134">
        <f t="shared" si="29"/>
        <v>15351.11</v>
      </c>
    </row>
    <row r="117" spans="1:24" ht="12.75" hidden="1" outlineLevel="1">
      <c r="A117" s="134" t="s">
        <v>976</v>
      </c>
      <c r="C117" s="136" t="s">
        <v>977</v>
      </c>
      <c r="D117" s="136" t="s">
        <v>978</v>
      </c>
      <c r="E117" s="134">
        <v>0</v>
      </c>
      <c r="F117" s="134">
        <v>597128.9</v>
      </c>
      <c r="G117" s="188">
        <f t="shared" si="23"/>
        <v>597128.9</v>
      </c>
      <c r="H117" s="189">
        <v>0</v>
      </c>
      <c r="I117" s="189">
        <v>0</v>
      </c>
      <c r="J117" s="189">
        <v>0</v>
      </c>
      <c r="K117" s="189">
        <f t="shared" si="24"/>
        <v>0</v>
      </c>
      <c r="L117" s="189">
        <v>0</v>
      </c>
      <c r="M117" s="189">
        <v>0</v>
      </c>
      <c r="N117" s="189">
        <f t="shared" si="25"/>
        <v>0</v>
      </c>
      <c r="O117" s="188">
        <v>0</v>
      </c>
      <c r="P117" s="188">
        <v>0</v>
      </c>
      <c r="Q117" s="188">
        <v>0</v>
      </c>
      <c r="R117" s="188">
        <v>0</v>
      </c>
      <c r="S117" s="188">
        <f t="shared" si="26"/>
        <v>0</v>
      </c>
      <c r="T117" s="188">
        <f t="shared" si="27"/>
        <v>597128.9</v>
      </c>
      <c r="U117" s="134">
        <v>0</v>
      </c>
      <c r="V117" s="134">
        <f t="shared" si="28"/>
        <v>597128.9</v>
      </c>
      <c r="W117" s="136">
        <v>0</v>
      </c>
      <c r="X117" s="134">
        <f t="shared" si="29"/>
        <v>597128.9</v>
      </c>
    </row>
    <row r="118" spans="1:24" ht="12.75" hidden="1" outlineLevel="1">
      <c r="A118" s="134" t="s">
        <v>979</v>
      </c>
      <c r="C118" s="136" t="s">
        <v>980</v>
      </c>
      <c r="D118" s="136" t="s">
        <v>981</v>
      </c>
      <c r="E118" s="134">
        <v>0</v>
      </c>
      <c r="F118" s="134">
        <v>19600</v>
      </c>
      <c r="G118" s="188">
        <f t="shared" si="23"/>
        <v>19600</v>
      </c>
      <c r="H118" s="189">
        <v>0</v>
      </c>
      <c r="I118" s="189">
        <v>0</v>
      </c>
      <c r="J118" s="189">
        <v>0</v>
      </c>
      <c r="K118" s="189">
        <f t="shared" si="24"/>
        <v>0</v>
      </c>
      <c r="L118" s="189">
        <v>0</v>
      </c>
      <c r="M118" s="189">
        <v>0</v>
      </c>
      <c r="N118" s="189">
        <f t="shared" si="25"/>
        <v>0</v>
      </c>
      <c r="O118" s="188">
        <v>0</v>
      </c>
      <c r="P118" s="188">
        <v>0</v>
      </c>
      <c r="Q118" s="188">
        <v>0</v>
      </c>
      <c r="R118" s="188">
        <v>0</v>
      </c>
      <c r="S118" s="188">
        <f t="shared" si="26"/>
        <v>0</v>
      </c>
      <c r="T118" s="188">
        <f t="shared" si="27"/>
        <v>19600</v>
      </c>
      <c r="U118" s="134">
        <v>0</v>
      </c>
      <c r="V118" s="134">
        <f t="shared" si="28"/>
        <v>19600</v>
      </c>
      <c r="W118" s="136">
        <v>0</v>
      </c>
      <c r="X118" s="134">
        <f t="shared" si="29"/>
        <v>19600</v>
      </c>
    </row>
    <row r="119" spans="1:24" ht="12.75" hidden="1" outlineLevel="1">
      <c r="A119" s="134" t="s">
        <v>982</v>
      </c>
      <c r="C119" s="136" t="s">
        <v>983</v>
      </c>
      <c r="D119" s="136" t="s">
        <v>984</v>
      </c>
      <c r="E119" s="134">
        <v>0</v>
      </c>
      <c r="F119" s="134">
        <v>500</v>
      </c>
      <c r="G119" s="188">
        <f t="shared" si="23"/>
        <v>500</v>
      </c>
      <c r="H119" s="189">
        <v>0</v>
      </c>
      <c r="I119" s="189">
        <v>0</v>
      </c>
      <c r="J119" s="189">
        <v>0</v>
      </c>
      <c r="K119" s="189">
        <f t="shared" si="24"/>
        <v>0</v>
      </c>
      <c r="L119" s="189">
        <v>0</v>
      </c>
      <c r="M119" s="189">
        <v>0</v>
      </c>
      <c r="N119" s="189">
        <f t="shared" si="25"/>
        <v>0</v>
      </c>
      <c r="O119" s="188">
        <v>0</v>
      </c>
      <c r="P119" s="188">
        <v>0</v>
      </c>
      <c r="Q119" s="188">
        <v>0</v>
      </c>
      <c r="R119" s="188">
        <v>0</v>
      </c>
      <c r="S119" s="188">
        <f t="shared" si="26"/>
        <v>0</v>
      </c>
      <c r="T119" s="188">
        <f t="shared" si="27"/>
        <v>500</v>
      </c>
      <c r="U119" s="134">
        <v>0</v>
      </c>
      <c r="V119" s="134">
        <f t="shared" si="28"/>
        <v>500</v>
      </c>
      <c r="W119" s="136">
        <v>0</v>
      </c>
      <c r="X119" s="134">
        <f t="shared" si="29"/>
        <v>500</v>
      </c>
    </row>
    <row r="120" spans="1:24" ht="12.75" hidden="1" outlineLevel="1">
      <c r="A120" s="134" t="s">
        <v>985</v>
      </c>
      <c r="C120" s="136" t="s">
        <v>986</v>
      </c>
      <c r="D120" s="136" t="s">
        <v>987</v>
      </c>
      <c r="E120" s="134">
        <v>0</v>
      </c>
      <c r="F120" s="134">
        <v>122421.98</v>
      </c>
      <c r="G120" s="188">
        <f t="shared" si="23"/>
        <v>122421.98</v>
      </c>
      <c r="H120" s="189">
        <v>0</v>
      </c>
      <c r="I120" s="189">
        <v>0</v>
      </c>
      <c r="J120" s="189">
        <v>0</v>
      </c>
      <c r="K120" s="189">
        <f t="shared" si="24"/>
        <v>0</v>
      </c>
      <c r="L120" s="189">
        <v>0</v>
      </c>
      <c r="M120" s="189">
        <v>0</v>
      </c>
      <c r="N120" s="189">
        <f t="shared" si="25"/>
        <v>0</v>
      </c>
      <c r="O120" s="188">
        <v>0</v>
      </c>
      <c r="P120" s="188">
        <v>0</v>
      </c>
      <c r="Q120" s="188">
        <v>0</v>
      </c>
      <c r="R120" s="188">
        <v>0</v>
      </c>
      <c r="S120" s="188">
        <f t="shared" si="26"/>
        <v>0</v>
      </c>
      <c r="T120" s="188">
        <f t="shared" si="27"/>
        <v>122421.98</v>
      </c>
      <c r="U120" s="134">
        <v>0</v>
      </c>
      <c r="V120" s="134">
        <f t="shared" si="28"/>
        <v>122421.98</v>
      </c>
      <c r="W120" s="136">
        <v>0</v>
      </c>
      <c r="X120" s="134">
        <f t="shared" si="29"/>
        <v>122421.98</v>
      </c>
    </row>
    <row r="121" spans="1:24" ht="12.75" hidden="1" outlineLevel="1">
      <c r="A121" s="134" t="s">
        <v>988</v>
      </c>
      <c r="C121" s="136" t="s">
        <v>989</v>
      </c>
      <c r="D121" s="136" t="s">
        <v>990</v>
      </c>
      <c r="E121" s="134">
        <v>0</v>
      </c>
      <c r="F121" s="134">
        <v>8841483.4</v>
      </c>
      <c r="G121" s="188">
        <f t="shared" si="23"/>
        <v>8841483.4</v>
      </c>
      <c r="H121" s="189">
        <v>0</v>
      </c>
      <c r="I121" s="189">
        <v>0</v>
      </c>
      <c r="J121" s="189">
        <v>0</v>
      </c>
      <c r="K121" s="189">
        <f t="shared" si="24"/>
        <v>0</v>
      </c>
      <c r="L121" s="189">
        <v>0</v>
      </c>
      <c r="M121" s="189">
        <v>0</v>
      </c>
      <c r="N121" s="189">
        <f t="shared" si="25"/>
        <v>0</v>
      </c>
      <c r="O121" s="188">
        <v>0</v>
      </c>
      <c r="P121" s="188">
        <v>0</v>
      </c>
      <c r="Q121" s="188">
        <v>0</v>
      </c>
      <c r="R121" s="188">
        <v>0</v>
      </c>
      <c r="S121" s="188">
        <f t="shared" si="26"/>
        <v>0</v>
      </c>
      <c r="T121" s="188">
        <f t="shared" si="27"/>
        <v>8841483.4</v>
      </c>
      <c r="U121" s="134">
        <v>0</v>
      </c>
      <c r="V121" s="134">
        <f t="shared" si="28"/>
        <v>8841483.4</v>
      </c>
      <c r="W121" s="136">
        <v>0</v>
      </c>
      <c r="X121" s="134">
        <f t="shared" si="29"/>
        <v>8841483.4</v>
      </c>
    </row>
    <row r="122" spans="1:24" ht="12.75" hidden="1" outlineLevel="1">
      <c r="A122" s="134" t="s">
        <v>991</v>
      </c>
      <c r="C122" s="136" t="s">
        <v>992</v>
      </c>
      <c r="D122" s="136" t="s">
        <v>993</v>
      </c>
      <c r="E122" s="134">
        <v>0</v>
      </c>
      <c r="F122" s="134">
        <v>947832</v>
      </c>
      <c r="G122" s="188">
        <f t="shared" si="23"/>
        <v>947832</v>
      </c>
      <c r="H122" s="189">
        <v>0</v>
      </c>
      <c r="I122" s="189">
        <v>0</v>
      </c>
      <c r="J122" s="189">
        <v>0</v>
      </c>
      <c r="K122" s="189">
        <f t="shared" si="24"/>
        <v>0</v>
      </c>
      <c r="L122" s="189">
        <v>0</v>
      </c>
      <c r="M122" s="189">
        <v>0</v>
      </c>
      <c r="N122" s="189">
        <f t="shared" si="25"/>
        <v>0</v>
      </c>
      <c r="O122" s="188">
        <v>0</v>
      </c>
      <c r="P122" s="188">
        <v>0</v>
      </c>
      <c r="Q122" s="188">
        <v>0</v>
      </c>
      <c r="R122" s="188">
        <v>0</v>
      </c>
      <c r="S122" s="188">
        <f t="shared" si="26"/>
        <v>0</v>
      </c>
      <c r="T122" s="188">
        <f t="shared" si="27"/>
        <v>947832</v>
      </c>
      <c r="U122" s="134">
        <v>0</v>
      </c>
      <c r="V122" s="134">
        <f t="shared" si="28"/>
        <v>947832</v>
      </c>
      <c r="W122" s="136">
        <v>0</v>
      </c>
      <c r="X122" s="134">
        <f t="shared" si="29"/>
        <v>947832</v>
      </c>
    </row>
    <row r="123" spans="1:24" ht="12.75" hidden="1" outlineLevel="1">
      <c r="A123" s="134" t="s">
        <v>994</v>
      </c>
      <c r="C123" s="136" t="s">
        <v>995</v>
      </c>
      <c r="D123" s="136" t="s">
        <v>996</v>
      </c>
      <c r="E123" s="134">
        <v>0</v>
      </c>
      <c r="F123" s="134">
        <v>300722</v>
      </c>
      <c r="G123" s="188">
        <f t="shared" si="23"/>
        <v>300722</v>
      </c>
      <c r="H123" s="189">
        <v>0</v>
      </c>
      <c r="I123" s="189">
        <v>0</v>
      </c>
      <c r="J123" s="189">
        <v>0</v>
      </c>
      <c r="K123" s="189">
        <f t="shared" si="24"/>
        <v>0</v>
      </c>
      <c r="L123" s="189">
        <v>0</v>
      </c>
      <c r="M123" s="189">
        <v>0</v>
      </c>
      <c r="N123" s="189">
        <f t="shared" si="25"/>
        <v>0</v>
      </c>
      <c r="O123" s="188">
        <v>0</v>
      </c>
      <c r="P123" s="188">
        <v>0</v>
      </c>
      <c r="Q123" s="188">
        <v>0</v>
      </c>
      <c r="R123" s="188">
        <v>0</v>
      </c>
      <c r="S123" s="188">
        <f t="shared" si="26"/>
        <v>0</v>
      </c>
      <c r="T123" s="188">
        <f t="shared" si="27"/>
        <v>300722</v>
      </c>
      <c r="U123" s="134">
        <v>0</v>
      </c>
      <c r="V123" s="134">
        <f t="shared" si="28"/>
        <v>300722</v>
      </c>
      <c r="W123" s="136">
        <v>0</v>
      </c>
      <c r="X123" s="134">
        <f t="shared" si="29"/>
        <v>300722</v>
      </c>
    </row>
    <row r="124" spans="1:24" ht="12.75" hidden="1" outlineLevel="1">
      <c r="A124" s="134" t="s">
        <v>997</v>
      </c>
      <c r="C124" s="136" t="s">
        <v>998</v>
      </c>
      <c r="D124" s="136" t="s">
        <v>999</v>
      </c>
      <c r="E124" s="134">
        <v>0</v>
      </c>
      <c r="F124" s="134">
        <v>86206.08</v>
      </c>
      <c r="G124" s="188">
        <f aca="true" t="shared" si="30" ref="G124:G134">E124+F124</f>
        <v>86206.08</v>
      </c>
      <c r="H124" s="189">
        <v>0</v>
      </c>
      <c r="I124" s="189">
        <v>0</v>
      </c>
      <c r="J124" s="189">
        <v>0</v>
      </c>
      <c r="K124" s="189">
        <f aca="true" t="shared" si="31" ref="K124:K134">J124+I124</f>
        <v>0</v>
      </c>
      <c r="L124" s="189">
        <v>0</v>
      </c>
      <c r="M124" s="189">
        <v>0</v>
      </c>
      <c r="N124" s="189">
        <f aca="true" t="shared" si="32" ref="N124:N134">L124+M124</f>
        <v>0</v>
      </c>
      <c r="O124" s="188">
        <v>0</v>
      </c>
      <c r="P124" s="188">
        <v>0</v>
      </c>
      <c r="Q124" s="188">
        <v>0</v>
      </c>
      <c r="R124" s="188">
        <v>0</v>
      </c>
      <c r="S124" s="188">
        <f aca="true" t="shared" si="33" ref="S124:S134">O124+P124+Q124+R124</f>
        <v>0</v>
      </c>
      <c r="T124" s="188">
        <f aca="true" t="shared" si="34" ref="T124:T134">G124+H124+K124+N124+S124</f>
        <v>86206.08</v>
      </c>
      <c r="U124" s="134">
        <v>0</v>
      </c>
      <c r="V124" s="134">
        <f aca="true" t="shared" si="35" ref="V124:V134">T124+U124</f>
        <v>86206.08</v>
      </c>
      <c r="W124" s="136">
        <v>0</v>
      </c>
      <c r="X124" s="134">
        <f aca="true" t="shared" si="36" ref="X124:X134">V124+W124</f>
        <v>86206.08</v>
      </c>
    </row>
    <row r="125" spans="1:24" ht="12.75" hidden="1" outlineLevel="1">
      <c r="A125" s="134" t="s">
        <v>1000</v>
      </c>
      <c r="C125" s="136" t="s">
        <v>1001</v>
      </c>
      <c r="D125" s="136" t="s">
        <v>1002</v>
      </c>
      <c r="E125" s="134">
        <v>0</v>
      </c>
      <c r="F125" s="134">
        <v>2339070.9</v>
      </c>
      <c r="G125" s="188">
        <f t="shared" si="30"/>
        <v>2339070.9</v>
      </c>
      <c r="H125" s="189">
        <v>0</v>
      </c>
      <c r="I125" s="189">
        <v>0</v>
      </c>
      <c r="J125" s="189">
        <v>0</v>
      </c>
      <c r="K125" s="189">
        <f t="shared" si="31"/>
        <v>0</v>
      </c>
      <c r="L125" s="189">
        <v>0</v>
      </c>
      <c r="M125" s="189">
        <v>0</v>
      </c>
      <c r="N125" s="189">
        <f t="shared" si="32"/>
        <v>0</v>
      </c>
      <c r="O125" s="188">
        <v>483348.79</v>
      </c>
      <c r="P125" s="188">
        <v>0</v>
      </c>
      <c r="Q125" s="188">
        <v>0</v>
      </c>
      <c r="R125" s="188">
        <v>0</v>
      </c>
      <c r="S125" s="188">
        <f t="shared" si="33"/>
        <v>483348.79</v>
      </c>
      <c r="T125" s="188">
        <f t="shared" si="34"/>
        <v>2822419.69</v>
      </c>
      <c r="U125" s="134">
        <v>219300</v>
      </c>
      <c r="V125" s="134">
        <f t="shared" si="35"/>
        <v>3041719.69</v>
      </c>
      <c r="W125" s="136">
        <v>-10165.23</v>
      </c>
      <c r="X125" s="134">
        <f t="shared" si="36"/>
        <v>3031554.46</v>
      </c>
    </row>
    <row r="126" spans="1:24" ht="12.75" hidden="1" outlineLevel="1">
      <c r="A126" s="134" t="s">
        <v>1003</v>
      </c>
      <c r="C126" s="136" t="s">
        <v>1004</v>
      </c>
      <c r="D126" s="136" t="s">
        <v>1005</v>
      </c>
      <c r="E126" s="134">
        <v>0</v>
      </c>
      <c r="F126" s="134">
        <v>0</v>
      </c>
      <c r="G126" s="188">
        <f t="shared" si="30"/>
        <v>0</v>
      </c>
      <c r="H126" s="189">
        <v>0</v>
      </c>
      <c r="I126" s="189">
        <v>0</v>
      </c>
      <c r="J126" s="189">
        <v>0</v>
      </c>
      <c r="K126" s="189">
        <f t="shared" si="31"/>
        <v>0</v>
      </c>
      <c r="L126" s="189">
        <v>0</v>
      </c>
      <c r="M126" s="189">
        <v>0</v>
      </c>
      <c r="N126" s="189">
        <f t="shared" si="32"/>
        <v>0</v>
      </c>
      <c r="O126" s="188">
        <v>0</v>
      </c>
      <c r="P126" s="188">
        <v>0</v>
      </c>
      <c r="Q126" s="188">
        <v>0</v>
      </c>
      <c r="R126" s="188">
        <v>0</v>
      </c>
      <c r="S126" s="188">
        <f t="shared" si="33"/>
        <v>0</v>
      </c>
      <c r="T126" s="188">
        <f t="shared" si="34"/>
        <v>0</v>
      </c>
      <c r="U126" s="134">
        <v>8255392.76</v>
      </c>
      <c r="V126" s="134">
        <f t="shared" si="35"/>
        <v>8255392.76</v>
      </c>
      <c r="W126" s="136">
        <v>0</v>
      </c>
      <c r="X126" s="134">
        <f t="shared" si="36"/>
        <v>8255392.76</v>
      </c>
    </row>
    <row r="127" spans="1:25" ht="12.75" collapsed="1">
      <c r="A127" s="177" t="s">
        <v>1006</v>
      </c>
      <c r="B127" s="178"/>
      <c r="C127" s="177" t="s">
        <v>380</v>
      </c>
      <c r="D127" s="179"/>
      <c r="E127" s="154">
        <v>0</v>
      </c>
      <c r="F127" s="154">
        <v>6406696.899999977</v>
      </c>
      <c r="G127" s="182">
        <f t="shared" si="30"/>
        <v>6406696.899999977</v>
      </c>
      <c r="H127" s="182">
        <v>0</v>
      </c>
      <c r="I127" s="182">
        <v>12322.54</v>
      </c>
      <c r="J127" s="182">
        <v>809722.58</v>
      </c>
      <c r="K127" s="182">
        <f t="shared" si="31"/>
        <v>822045.12</v>
      </c>
      <c r="L127" s="182">
        <v>0</v>
      </c>
      <c r="M127" s="182">
        <v>0</v>
      </c>
      <c r="N127" s="182">
        <f t="shared" si="32"/>
        <v>0</v>
      </c>
      <c r="O127" s="182">
        <v>1971904.23</v>
      </c>
      <c r="P127" s="182">
        <v>0</v>
      </c>
      <c r="Q127" s="182">
        <v>7114.22</v>
      </c>
      <c r="R127" s="182">
        <v>25260.48</v>
      </c>
      <c r="S127" s="182">
        <f t="shared" si="33"/>
        <v>2004278.93</v>
      </c>
      <c r="T127" s="182">
        <f t="shared" si="34"/>
        <v>9233020.949999977</v>
      </c>
      <c r="U127" s="154">
        <v>8988611</v>
      </c>
      <c r="V127" s="154">
        <f t="shared" si="35"/>
        <v>18221631.949999977</v>
      </c>
      <c r="W127" s="154">
        <v>14662921.07</v>
      </c>
      <c r="X127" s="154">
        <f t="shared" si="36"/>
        <v>32884553.019999977</v>
      </c>
      <c r="Y127" s="177"/>
    </row>
    <row r="128" spans="1:25" ht="12.75">
      <c r="A128" s="177" t="s">
        <v>1007</v>
      </c>
      <c r="B128" s="178"/>
      <c r="C128" s="177" t="s">
        <v>381</v>
      </c>
      <c r="D128" s="179"/>
      <c r="E128" s="154">
        <v>0</v>
      </c>
      <c r="F128" s="154">
        <v>0</v>
      </c>
      <c r="G128" s="182">
        <f t="shared" si="30"/>
        <v>0</v>
      </c>
      <c r="H128" s="182">
        <v>0</v>
      </c>
      <c r="I128" s="182">
        <v>0</v>
      </c>
      <c r="J128" s="182">
        <v>0</v>
      </c>
      <c r="K128" s="182">
        <f t="shared" si="31"/>
        <v>0</v>
      </c>
      <c r="L128" s="182">
        <v>0</v>
      </c>
      <c r="M128" s="182">
        <v>0</v>
      </c>
      <c r="N128" s="182">
        <f t="shared" si="32"/>
        <v>0</v>
      </c>
      <c r="O128" s="182">
        <v>0</v>
      </c>
      <c r="P128" s="182">
        <v>0</v>
      </c>
      <c r="Q128" s="182">
        <v>0</v>
      </c>
      <c r="R128" s="182">
        <v>0</v>
      </c>
      <c r="S128" s="182">
        <f t="shared" si="33"/>
        <v>0</v>
      </c>
      <c r="T128" s="182">
        <f t="shared" si="34"/>
        <v>0</v>
      </c>
      <c r="U128" s="154">
        <v>0</v>
      </c>
      <c r="V128" s="154">
        <f t="shared" si="35"/>
        <v>0</v>
      </c>
      <c r="W128" s="154">
        <v>0</v>
      </c>
      <c r="X128" s="154">
        <f t="shared" si="36"/>
        <v>0</v>
      </c>
      <c r="Y128" s="177"/>
    </row>
    <row r="129" spans="1:24" ht="12.75" hidden="1" outlineLevel="1">
      <c r="A129" s="134" t="s">
        <v>1008</v>
      </c>
      <c r="C129" s="136" t="s">
        <v>1009</v>
      </c>
      <c r="D129" s="136" t="s">
        <v>1010</v>
      </c>
      <c r="E129" s="134">
        <v>0</v>
      </c>
      <c r="F129" s="134">
        <v>0</v>
      </c>
      <c r="G129" s="188">
        <f t="shared" si="30"/>
        <v>0</v>
      </c>
      <c r="H129" s="189">
        <v>0</v>
      </c>
      <c r="I129" s="189">
        <v>0</v>
      </c>
      <c r="J129" s="189">
        <v>0</v>
      </c>
      <c r="K129" s="189">
        <f t="shared" si="31"/>
        <v>0</v>
      </c>
      <c r="L129" s="189">
        <v>0</v>
      </c>
      <c r="M129" s="189">
        <v>0</v>
      </c>
      <c r="N129" s="189">
        <f t="shared" si="32"/>
        <v>0</v>
      </c>
      <c r="O129" s="188">
        <v>0</v>
      </c>
      <c r="P129" s="188">
        <v>0</v>
      </c>
      <c r="Q129" s="188">
        <v>0</v>
      </c>
      <c r="R129" s="188">
        <v>-338360</v>
      </c>
      <c r="S129" s="188">
        <f t="shared" si="33"/>
        <v>-338360</v>
      </c>
      <c r="T129" s="188">
        <f t="shared" si="34"/>
        <v>-338360</v>
      </c>
      <c r="U129" s="134">
        <v>0</v>
      </c>
      <c r="V129" s="134">
        <f t="shared" si="35"/>
        <v>-338360</v>
      </c>
      <c r="W129" s="136">
        <v>0</v>
      </c>
      <c r="X129" s="134">
        <f t="shared" si="36"/>
        <v>-338360</v>
      </c>
    </row>
    <row r="130" spans="1:24" ht="12.75" hidden="1" outlineLevel="1">
      <c r="A130" s="134" t="s">
        <v>1011</v>
      </c>
      <c r="C130" s="136" t="s">
        <v>1012</v>
      </c>
      <c r="D130" s="136" t="s">
        <v>1013</v>
      </c>
      <c r="E130" s="134">
        <v>0</v>
      </c>
      <c r="F130" s="134">
        <v>0</v>
      </c>
      <c r="G130" s="188">
        <f t="shared" si="30"/>
        <v>0</v>
      </c>
      <c r="H130" s="189">
        <v>0</v>
      </c>
      <c r="I130" s="189">
        <v>0</v>
      </c>
      <c r="J130" s="189">
        <v>0</v>
      </c>
      <c r="K130" s="189">
        <f t="shared" si="31"/>
        <v>0</v>
      </c>
      <c r="L130" s="189">
        <v>0</v>
      </c>
      <c r="M130" s="189">
        <v>0</v>
      </c>
      <c r="N130" s="189">
        <f t="shared" si="32"/>
        <v>0</v>
      </c>
      <c r="O130" s="188">
        <v>338360</v>
      </c>
      <c r="P130" s="188">
        <v>0</v>
      </c>
      <c r="Q130" s="188">
        <v>0</v>
      </c>
      <c r="R130" s="188">
        <v>0</v>
      </c>
      <c r="S130" s="188">
        <f t="shared" si="33"/>
        <v>338360</v>
      </c>
      <c r="T130" s="188">
        <f t="shared" si="34"/>
        <v>338360</v>
      </c>
      <c r="U130" s="134">
        <v>0</v>
      </c>
      <c r="V130" s="134">
        <f t="shared" si="35"/>
        <v>338360</v>
      </c>
      <c r="W130" s="136">
        <v>0</v>
      </c>
      <c r="X130" s="134">
        <f t="shared" si="36"/>
        <v>338360</v>
      </c>
    </row>
    <row r="131" spans="1:24" ht="12.75" hidden="1" outlineLevel="1">
      <c r="A131" s="134" t="s">
        <v>1014</v>
      </c>
      <c r="C131" s="136" t="s">
        <v>1015</v>
      </c>
      <c r="D131" s="136" t="s">
        <v>1016</v>
      </c>
      <c r="E131" s="134">
        <v>0</v>
      </c>
      <c r="F131" s="134">
        <v>0</v>
      </c>
      <c r="G131" s="188">
        <f t="shared" si="30"/>
        <v>0</v>
      </c>
      <c r="H131" s="189">
        <v>0</v>
      </c>
      <c r="I131" s="189">
        <v>0</v>
      </c>
      <c r="J131" s="189">
        <v>0</v>
      </c>
      <c r="K131" s="189">
        <f t="shared" si="31"/>
        <v>0</v>
      </c>
      <c r="L131" s="189">
        <v>0</v>
      </c>
      <c r="M131" s="189">
        <v>0</v>
      </c>
      <c r="N131" s="189">
        <f t="shared" si="32"/>
        <v>0</v>
      </c>
      <c r="O131" s="188">
        <v>210194.11</v>
      </c>
      <c r="P131" s="188">
        <v>0</v>
      </c>
      <c r="Q131" s="188">
        <v>0</v>
      </c>
      <c r="R131" s="188">
        <v>0</v>
      </c>
      <c r="S131" s="188">
        <f t="shared" si="33"/>
        <v>210194.11</v>
      </c>
      <c r="T131" s="188">
        <f t="shared" si="34"/>
        <v>210194.11</v>
      </c>
      <c r="U131" s="134">
        <v>0</v>
      </c>
      <c r="V131" s="134">
        <f t="shared" si="35"/>
        <v>210194.11</v>
      </c>
      <c r="W131" s="136">
        <v>0</v>
      </c>
      <c r="X131" s="134">
        <f t="shared" si="36"/>
        <v>210194.11</v>
      </c>
    </row>
    <row r="132" spans="1:25" ht="12.75" collapsed="1">
      <c r="A132" s="177" t="s">
        <v>1017</v>
      </c>
      <c r="B132" s="178"/>
      <c r="C132" s="177" t="s">
        <v>1018</v>
      </c>
      <c r="D132" s="179"/>
      <c r="E132" s="154">
        <v>0</v>
      </c>
      <c r="F132" s="154">
        <v>0</v>
      </c>
      <c r="G132" s="182">
        <f t="shared" si="30"/>
        <v>0</v>
      </c>
      <c r="H132" s="182">
        <v>0</v>
      </c>
      <c r="I132" s="182">
        <v>0</v>
      </c>
      <c r="J132" s="182">
        <v>0</v>
      </c>
      <c r="K132" s="182">
        <f t="shared" si="31"/>
        <v>0</v>
      </c>
      <c r="L132" s="182">
        <v>0</v>
      </c>
      <c r="M132" s="182">
        <v>0</v>
      </c>
      <c r="N132" s="182">
        <f t="shared" si="32"/>
        <v>0</v>
      </c>
      <c r="O132" s="182">
        <v>548554.11</v>
      </c>
      <c r="P132" s="182">
        <v>0</v>
      </c>
      <c r="Q132" s="182">
        <v>0</v>
      </c>
      <c r="R132" s="182">
        <v>-338360</v>
      </c>
      <c r="S132" s="182">
        <f t="shared" si="33"/>
        <v>210194.11</v>
      </c>
      <c r="T132" s="182">
        <f t="shared" si="34"/>
        <v>210194.11</v>
      </c>
      <c r="U132" s="154">
        <v>0</v>
      </c>
      <c r="V132" s="154">
        <f t="shared" si="35"/>
        <v>210194.11</v>
      </c>
      <c r="W132" s="154">
        <v>0</v>
      </c>
      <c r="X132" s="154">
        <f t="shared" si="36"/>
        <v>210194.11</v>
      </c>
      <c r="Y132" s="177"/>
    </row>
    <row r="133" spans="1:24" ht="12.75" hidden="1" outlineLevel="1">
      <c r="A133" s="134" t="s">
        <v>1019</v>
      </c>
      <c r="C133" s="136" t="s">
        <v>1020</v>
      </c>
      <c r="D133" s="136" t="s">
        <v>1021</v>
      </c>
      <c r="E133" s="134">
        <v>0</v>
      </c>
      <c r="F133" s="134">
        <v>0</v>
      </c>
      <c r="G133" s="188">
        <f t="shared" si="30"/>
        <v>0</v>
      </c>
      <c r="H133" s="189">
        <v>0</v>
      </c>
      <c r="I133" s="189">
        <v>0</v>
      </c>
      <c r="J133" s="189">
        <v>0</v>
      </c>
      <c r="K133" s="189">
        <f t="shared" si="31"/>
        <v>0</v>
      </c>
      <c r="L133" s="189">
        <v>0</v>
      </c>
      <c r="M133" s="189">
        <v>0</v>
      </c>
      <c r="N133" s="189">
        <f t="shared" si="32"/>
        <v>0</v>
      </c>
      <c r="O133" s="188">
        <v>0</v>
      </c>
      <c r="P133" s="188">
        <v>0</v>
      </c>
      <c r="Q133" s="188">
        <v>0</v>
      </c>
      <c r="R133" s="188">
        <v>92595.16</v>
      </c>
      <c r="S133" s="188">
        <f t="shared" si="33"/>
        <v>92595.16</v>
      </c>
      <c r="T133" s="188">
        <f t="shared" si="34"/>
        <v>92595.16</v>
      </c>
      <c r="U133" s="134">
        <v>0</v>
      </c>
      <c r="V133" s="134">
        <f t="shared" si="35"/>
        <v>92595.16</v>
      </c>
      <c r="W133" s="136">
        <v>0</v>
      </c>
      <c r="X133" s="134">
        <f t="shared" si="36"/>
        <v>92595.16</v>
      </c>
    </row>
    <row r="134" spans="1:25" ht="12.75" collapsed="1">
      <c r="A134" s="177" t="s">
        <v>1022</v>
      </c>
      <c r="B134" s="178"/>
      <c r="C134" s="177" t="s">
        <v>382</v>
      </c>
      <c r="D134" s="179"/>
      <c r="E134" s="154">
        <v>0</v>
      </c>
      <c r="F134" s="154">
        <v>0</v>
      </c>
      <c r="G134" s="182">
        <f t="shared" si="30"/>
        <v>0</v>
      </c>
      <c r="H134" s="182">
        <v>0</v>
      </c>
      <c r="I134" s="182">
        <v>0</v>
      </c>
      <c r="J134" s="182">
        <v>0</v>
      </c>
      <c r="K134" s="182">
        <f t="shared" si="31"/>
        <v>0</v>
      </c>
      <c r="L134" s="182">
        <v>0</v>
      </c>
      <c r="M134" s="182">
        <v>0</v>
      </c>
      <c r="N134" s="182">
        <f t="shared" si="32"/>
        <v>0</v>
      </c>
      <c r="O134" s="182">
        <v>0</v>
      </c>
      <c r="P134" s="182">
        <v>0</v>
      </c>
      <c r="Q134" s="182">
        <v>0</v>
      </c>
      <c r="R134" s="182">
        <v>92595.16</v>
      </c>
      <c r="S134" s="182">
        <f t="shared" si="33"/>
        <v>92595.16</v>
      </c>
      <c r="T134" s="182">
        <f t="shared" si="34"/>
        <v>92595.16</v>
      </c>
      <c r="U134" s="154">
        <v>0</v>
      </c>
      <c r="V134" s="154">
        <f t="shared" si="35"/>
        <v>92595.16</v>
      </c>
      <c r="W134" s="154">
        <v>0</v>
      </c>
      <c r="X134" s="154">
        <f t="shared" si="36"/>
        <v>92595.16</v>
      </c>
      <c r="Y134" s="177"/>
    </row>
    <row r="135" spans="1:25" ht="15.75">
      <c r="A135" s="183"/>
      <c r="B135" s="184"/>
      <c r="C135" s="176" t="s">
        <v>383</v>
      </c>
      <c r="D135" s="66"/>
      <c r="E135" s="112">
        <f>E43+E59+E127+E128+E134+E132</f>
        <v>0</v>
      </c>
      <c r="F135" s="112">
        <f aca="true" t="shared" si="37" ref="F135:X135">F43+F59+F127+F128+F134+F132</f>
        <v>8130360.399999977</v>
      </c>
      <c r="G135" s="186">
        <f t="shared" si="37"/>
        <v>8130360.399999977</v>
      </c>
      <c r="H135" s="186">
        <f t="shared" si="37"/>
        <v>0</v>
      </c>
      <c r="I135" s="186">
        <f t="shared" si="37"/>
        <v>12322.54</v>
      </c>
      <c r="J135" s="186">
        <f t="shared" si="37"/>
        <v>809722.58</v>
      </c>
      <c r="K135" s="186">
        <f t="shared" si="37"/>
        <v>822045.12</v>
      </c>
      <c r="L135" s="186">
        <f t="shared" si="37"/>
        <v>0</v>
      </c>
      <c r="M135" s="186">
        <f t="shared" si="37"/>
        <v>0</v>
      </c>
      <c r="N135" s="186">
        <f t="shared" si="37"/>
        <v>0</v>
      </c>
      <c r="O135" s="186">
        <f t="shared" si="37"/>
        <v>2520458.34</v>
      </c>
      <c r="P135" s="186">
        <f t="shared" si="37"/>
        <v>0</v>
      </c>
      <c r="Q135" s="186">
        <f t="shared" si="37"/>
        <v>7114.22</v>
      </c>
      <c r="R135" s="186">
        <f t="shared" si="37"/>
        <v>-220504.36</v>
      </c>
      <c r="S135" s="186">
        <f t="shared" si="37"/>
        <v>2307068.1999999997</v>
      </c>
      <c r="T135" s="186">
        <f t="shared" si="37"/>
        <v>11259473.719999976</v>
      </c>
      <c r="U135" s="112">
        <f t="shared" si="37"/>
        <v>9589870.17</v>
      </c>
      <c r="V135" s="112">
        <f t="shared" si="37"/>
        <v>20849343.889999975</v>
      </c>
      <c r="W135" s="112">
        <f t="shared" si="37"/>
        <v>14662921.07</v>
      </c>
      <c r="X135" s="112">
        <f t="shared" si="37"/>
        <v>35512264.95999997</v>
      </c>
      <c r="Y135" s="175"/>
    </row>
    <row r="136" spans="2:24" ht="12.75">
      <c r="B136" s="184"/>
      <c r="C136" s="185"/>
      <c r="D136" s="75"/>
      <c r="E136" s="154"/>
      <c r="F136" s="154"/>
      <c r="G136" s="182"/>
      <c r="H136" s="182"/>
      <c r="I136" s="182"/>
      <c r="J136" s="182"/>
      <c r="K136" s="182"/>
      <c r="L136" s="182"/>
      <c r="M136" s="182"/>
      <c r="N136" s="182"/>
      <c r="O136" s="182"/>
      <c r="P136" s="182"/>
      <c r="Q136" s="182"/>
      <c r="R136" s="182"/>
      <c r="S136" s="182"/>
      <c r="T136" s="182"/>
      <c r="U136" s="154"/>
      <c r="V136" s="154"/>
      <c r="W136" s="154"/>
      <c r="X136" s="154"/>
    </row>
    <row r="137" spans="1:25" ht="15">
      <c r="A137" s="175"/>
      <c r="B137" s="184" t="s">
        <v>1023</v>
      </c>
      <c r="C137" s="185"/>
      <c r="D137" s="75"/>
      <c r="E137" s="154"/>
      <c r="F137" s="154"/>
      <c r="G137" s="182"/>
      <c r="H137" s="182"/>
      <c r="I137" s="182"/>
      <c r="J137" s="182"/>
      <c r="K137" s="182"/>
      <c r="L137" s="182"/>
      <c r="M137" s="182"/>
      <c r="N137" s="182"/>
      <c r="O137" s="182"/>
      <c r="P137" s="182"/>
      <c r="Q137" s="182"/>
      <c r="R137" s="182"/>
      <c r="S137" s="182"/>
      <c r="T137" s="182"/>
      <c r="U137" s="154"/>
      <c r="V137" s="154"/>
      <c r="W137" s="154"/>
      <c r="X137" s="154"/>
      <c r="Y137" s="175"/>
    </row>
    <row r="138" spans="1:25" ht="15.75">
      <c r="A138" s="183"/>
      <c r="B138" s="184" t="s">
        <v>1024</v>
      </c>
      <c r="C138" s="185"/>
      <c r="D138" s="75"/>
      <c r="E138" s="112">
        <f aca="true" t="shared" si="38" ref="E138:X138">E29-E135</f>
        <v>0</v>
      </c>
      <c r="F138" s="112">
        <f t="shared" si="38"/>
        <v>-7371351.099999977</v>
      </c>
      <c r="G138" s="186">
        <f t="shared" si="38"/>
        <v>-7371351.099999977</v>
      </c>
      <c r="H138" s="186">
        <f t="shared" si="38"/>
        <v>0</v>
      </c>
      <c r="I138" s="186">
        <f t="shared" si="38"/>
        <v>-12322.54</v>
      </c>
      <c r="J138" s="186">
        <f t="shared" si="38"/>
        <v>-809722.58</v>
      </c>
      <c r="K138" s="186">
        <f t="shared" si="38"/>
        <v>-822045.12</v>
      </c>
      <c r="L138" s="186">
        <f t="shared" si="38"/>
        <v>0</v>
      </c>
      <c r="M138" s="186">
        <f t="shared" si="38"/>
        <v>0</v>
      </c>
      <c r="N138" s="186">
        <f t="shared" si="38"/>
        <v>0</v>
      </c>
      <c r="O138" s="186">
        <f t="shared" si="38"/>
        <v>-2520458.34</v>
      </c>
      <c r="P138" s="186">
        <f t="shared" si="38"/>
        <v>0</v>
      </c>
      <c r="Q138" s="186">
        <f t="shared" si="38"/>
        <v>-7114.22</v>
      </c>
      <c r="R138" s="186">
        <f t="shared" si="38"/>
        <v>220504.36</v>
      </c>
      <c r="S138" s="186">
        <f t="shared" si="38"/>
        <v>-2307068.1999999997</v>
      </c>
      <c r="T138" s="186">
        <f t="shared" si="38"/>
        <v>-10500464.419999976</v>
      </c>
      <c r="U138" s="112">
        <f t="shared" si="38"/>
        <v>-9589870.17</v>
      </c>
      <c r="V138" s="112">
        <f t="shared" si="38"/>
        <v>-20090334.589999974</v>
      </c>
      <c r="W138" s="112">
        <f t="shared" si="38"/>
        <v>-14662921.07</v>
      </c>
      <c r="X138" s="112">
        <f t="shared" si="38"/>
        <v>-34753255.659999974</v>
      </c>
      <c r="Y138" s="175"/>
    </row>
    <row r="139" spans="2:24" ht="12.75">
      <c r="B139" s="178"/>
      <c r="C139" s="177"/>
      <c r="D139" s="179"/>
      <c r="E139" s="154"/>
      <c r="F139" s="154"/>
      <c r="G139" s="182"/>
      <c r="H139" s="182"/>
      <c r="I139" s="182"/>
      <c r="J139" s="182"/>
      <c r="K139" s="182"/>
      <c r="L139" s="182"/>
      <c r="M139" s="182"/>
      <c r="N139" s="182"/>
      <c r="O139" s="182"/>
      <c r="P139" s="182"/>
      <c r="Q139" s="182"/>
      <c r="R139" s="182"/>
      <c r="S139" s="182"/>
      <c r="T139" s="182"/>
      <c r="U139" s="154"/>
      <c r="V139" s="154"/>
      <c r="W139" s="154"/>
      <c r="X139" s="154"/>
    </row>
    <row r="140" spans="1:25" ht="12.75">
      <c r="A140" s="177" t="s">
        <v>303</v>
      </c>
      <c r="B140" s="178"/>
      <c r="C140" s="177" t="s">
        <v>386</v>
      </c>
      <c r="D140" s="179"/>
      <c r="E140" s="154">
        <v>0</v>
      </c>
      <c r="F140" s="154">
        <v>4620757</v>
      </c>
      <c r="G140" s="182">
        <f>E140+F140</f>
        <v>4620757</v>
      </c>
      <c r="H140" s="182">
        <v>0</v>
      </c>
      <c r="I140" s="182">
        <v>0</v>
      </c>
      <c r="J140" s="182">
        <v>0</v>
      </c>
      <c r="K140" s="182">
        <f>J140+I140</f>
        <v>0</v>
      </c>
      <c r="L140" s="182">
        <v>0</v>
      </c>
      <c r="M140" s="182">
        <v>0</v>
      </c>
      <c r="N140" s="182">
        <f>L140+M140</f>
        <v>0</v>
      </c>
      <c r="O140" s="182">
        <v>0</v>
      </c>
      <c r="P140" s="182">
        <v>0</v>
      </c>
      <c r="Q140" s="182">
        <v>0</v>
      </c>
      <c r="R140" s="182">
        <v>0</v>
      </c>
      <c r="S140" s="182">
        <f>O140+P140+Q140+R140</f>
        <v>0</v>
      </c>
      <c r="T140" s="182">
        <f>G140+H140+K140+N140+S140</f>
        <v>4620757</v>
      </c>
      <c r="U140" s="154">
        <v>0</v>
      </c>
      <c r="V140" s="154">
        <f>T140+U140</f>
        <v>4620757</v>
      </c>
      <c r="W140" s="154">
        <v>0</v>
      </c>
      <c r="X140" s="154">
        <f>V140+W140</f>
        <v>4620757</v>
      </c>
      <c r="Y140" s="177"/>
    </row>
    <row r="141" spans="2:24" ht="12.75">
      <c r="B141" s="178"/>
      <c r="C141" s="177"/>
      <c r="D141" s="179"/>
      <c r="E141" s="154"/>
      <c r="F141" s="154"/>
      <c r="G141" s="182"/>
      <c r="H141" s="182"/>
      <c r="I141" s="182"/>
      <c r="J141" s="182"/>
      <c r="K141" s="182"/>
      <c r="L141" s="182"/>
      <c r="M141" s="182"/>
      <c r="N141" s="182"/>
      <c r="O141" s="182"/>
      <c r="P141" s="182"/>
      <c r="Q141" s="182"/>
      <c r="R141" s="182"/>
      <c r="S141" s="182"/>
      <c r="T141" s="182"/>
      <c r="U141" s="154"/>
      <c r="V141" s="154"/>
      <c r="W141" s="154"/>
      <c r="X141" s="154"/>
    </row>
    <row r="142" spans="1:25" ht="15">
      <c r="A142" s="175"/>
      <c r="B142" s="184" t="s">
        <v>1025</v>
      </c>
      <c r="C142" s="185"/>
      <c r="D142" s="179"/>
      <c r="E142" s="154"/>
      <c r="F142" s="154"/>
      <c r="G142" s="182"/>
      <c r="H142" s="182"/>
      <c r="I142" s="182"/>
      <c r="J142" s="182"/>
      <c r="K142" s="182"/>
      <c r="L142" s="182"/>
      <c r="M142" s="182"/>
      <c r="N142" s="182"/>
      <c r="O142" s="182"/>
      <c r="P142" s="182"/>
      <c r="Q142" s="182"/>
      <c r="R142" s="182"/>
      <c r="S142" s="182"/>
      <c r="T142" s="182"/>
      <c r="U142" s="154"/>
      <c r="V142" s="154"/>
      <c r="W142" s="154"/>
      <c r="X142" s="154"/>
      <c r="Y142" s="175"/>
    </row>
    <row r="143" spans="1:25" ht="15.75">
      <c r="A143" s="183"/>
      <c r="B143" s="184" t="s">
        <v>1026</v>
      </c>
      <c r="C143" s="185"/>
      <c r="D143" s="75"/>
      <c r="E143" s="112">
        <f aca="true" t="shared" si="39" ref="E143:X143">E138+E140</f>
        <v>0</v>
      </c>
      <c r="F143" s="112">
        <f t="shared" si="39"/>
        <v>-2750594.0999999773</v>
      </c>
      <c r="G143" s="186">
        <f t="shared" si="39"/>
        <v>-2750594.0999999773</v>
      </c>
      <c r="H143" s="186">
        <f t="shared" si="39"/>
        <v>0</v>
      </c>
      <c r="I143" s="186">
        <f t="shared" si="39"/>
        <v>-12322.54</v>
      </c>
      <c r="J143" s="186">
        <f t="shared" si="39"/>
        <v>-809722.58</v>
      </c>
      <c r="K143" s="186">
        <f t="shared" si="39"/>
        <v>-822045.12</v>
      </c>
      <c r="L143" s="186">
        <f t="shared" si="39"/>
        <v>0</v>
      </c>
      <c r="M143" s="186">
        <f t="shared" si="39"/>
        <v>0</v>
      </c>
      <c r="N143" s="186">
        <f t="shared" si="39"/>
        <v>0</v>
      </c>
      <c r="O143" s="186">
        <f t="shared" si="39"/>
        <v>-2520458.34</v>
      </c>
      <c r="P143" s="186">
        <f t="shared" si="39"/>
        <v>0</v>
      </c>
      <c r="Q143" s="186">
        <f t="shared" si="39"/>
        <v>-7114.22</v>
      </c>
      <c r="R143" s="186">
        <f t="shared" si="39"/>
        <v>220504.36</v>
      </c>
      <c r="S143" s="186">
        <f t="shared" si="39"/>
        <v>-2307068.1999999997</v>
      </c>
      <c r="T143" s="186">
        <f t="shared" si="39"/>
        <v>-5879707.419999976</v>
      </c>
      <c r="U143" s="112">
        <f t="shared" si="39"/>
        <v>-9589870.17</v>
      </c>
      <c r="V143" s="112">
        <f t="shared" si="39"/>
        <v>-15469577.589999974</v>
      </c>
      <c r="W143" s="112">
        <f t="shared" si="39"/>
        <v>-14662921.07</v>
      </c>
      <c r="X143" s="112">
        <f t="shared" si="39"/>
        <v>-30132498.659999974</v>
      </c>
      <c r="Y143" s="175"/>
    </row>
    <row r="144" spans="2:24" ht="12.75">
      <c r="B144" s="178"/>
      <c r="C144" s="177"/>
      <c r="D144" s="179"/>
      <c r="E144" s="154"/>
      <c r="F144" s="154"/>
      <c r="G144" s="182"/>
      <c r="H144" s="182"/>
      <c r="I144" s="182"/>
      <c r="J144" s="182"/>
      <c r="K144" s="182"/>
      <c r="L144" s="182"/>
      <c r="M144" s="182"/>
      <c r="N144" s="182"/>
      <c r="O144" s="182"/>
      <c r="P144" s="182"/>
      <c r="Q144" s="182"/>
      <c r="R144" s="182"/>
      <c r="S144" s="182"/>
      <c r="T144" s="182"/>
      <c r="U144" s="154"/>
      <c r="V144" s="154"/>
      <c r="W144" s="154"/>
      <c r="X144" s="154"/>
    </row>
    <row r="145" spans="1:25" ht="15">
      <c r="A145" s="175"/>
      <c r="B145" s="184" t="s">
        <v>388</v>
      </c>
      <c r="C145" s="185"/>
      <c r="D145" s="75"/>
      <c r="E145" s="154"/>
      <c r="F145" s="154"/>
      <c r="G145" s="182"/>
      <c r="H145" s="182"/>
      <c r="I145" s="182"/>
      <c r="J145" s="182"/>
      <c r="K145" s="182"/>
      <c r="L145" s="182"/>
      <c r="M145" s="182"/>
      <c r="N145" s="182"/>
      <c r="O145" s="182"/>
      <c r="P145" s="182"/>
      <c r="Q145" s="182"/>
      <c r="R145" s="182"/>
      <c r="S145" s="182"/>
      <c r="T145" s="182"/>
      <c r="U145" s="154"/>
      <c r="V145" s="154"/>
      <c r="W145" s="154"/>
      <c r="X145" s="154"/>
      <c r="Y145" s="175"/>
    </row>
    <row r="146" spans="1:25" ht="12.75">
      <c r="A146" s="177" t="s">
        <v>1027</v>
      </c>
      <c r="B146" s="178"/>
      <c r="C146" s="177" t="s">
        <v>389</v>
      </c>
      <c r="D146" s="179"/>
      <c r="E146" s="154">
        <v>0</v>
      </c>
      <c r="F146" s="154">
        <v>0</v>
      </c>
      <c r="G146" s="182">
        <f>E146+F146</f>
        <v>0</v>
      </c>
      <c r="H146" s="182">
        <v>0</v>
      </c>
      <c r="I146" s="182">
        <v>0</v>
      </c>
      <c r="J146" s="182">
        <v>0</v>
      </c>
      <c r="K146" s="182">
        <f>J146+I146</f>
        <v>0</v>
      </c>
      <c r="L146" s="182">
        <v>0</v>
      </c>
      <c r="M146" s="182">
        <v>0</v>
      </c>
      <c r="N146" s="182">
        <f>L146+M146</f>
        <v>0</v>
      </c>
      <c r="O146" s="182">
        <v>0</v>
      </c>
      <c r="P146" s="182">
        <v>0</v>
      </c>
      <c r="Q146" s="182">
        <v>0</v>
      </c>
      <c r="R146" s="182">
        <v>0</v>
      </c>
      <c r="S146" s="182">
        <f>O146+P146+Q146+R146</f>
        <v>0</v>
      </c>
      <c r="T146" s="182">
        <f>G146+H146+K146+N146+S146</f>
        <v>0</v>
      </c>
      <c r="U146" s="154">
        <v>0</v>
      </c>
      <c r="V146" s="154">
        <f>T146+U146</f>
        <v>0</v>
      </c>
      <c r="W146" s="154">
        <v>0</v>
      </c>
      <c r="X146" s="154">
        <f>V146+W146</f>
        <v>0</v>
      </c>
      <c r="Y146" s="177"/>
    </row>
    <row r="147" spans="1:24" ht="12.75" hidden="1" outlineLevel="1">
      <c r="A147" s="134" t="s">
        <v>1028</v>
      </c>
      <c r="C147" s="136" t="s">
        <v>1029</v>
      </c>
      <c r="D147" s="136" t="s">
        <v>1030</v>
      </c>
      <c r="E147" s="134">
        <v>0</v>
      </c>
      <c r="F147" s="134">
        <v>0</v>
      </c>
      <c r="G147" s="188">
        <f aca="true" t="shared" si="40" ref="G147:G167">E147+F147</f>
        <v>0</v>
      </c>
      <c r="H147" s="189">
        <v>0</v>
      </c>
      <c r="I147" s="189">
        <v>0</v>
      </c>
      <c r="J147" s="189">
        <v>0</v>
      </c>
      <c r="K147" s="189">
        <f aca="true" t="shared" si="41" ref="K147:K167">J147+I147</f>
        <v>0</v>
      </c>
      <c r="L147" s="189">
        <v>1135310.98</v>
      </c>
      <c r="M147" s="189">
        <v>803119.28</v>
      </c>
      <c r="N147" s="189">
        <f aca="true" t="shared" si="42" ref="N147:N167">L147+M147</f>
        <v>1938430.26</v>
      </c>
      <c r="O147" s="188">
        <v>0</v>
      </c>
      <c r="P147" s="188">
        <v>0</v>
      </c>
      <c r="Q147" s="188">
        <v>0</v>
      </c>
      <c r="R147" s="188">
        <v>0</v>
      </c>
      <c r="S147" s="188">
        <f aca="true" t="shared" si="43" ref="S147:S167">O147+P147+Q147+R147</f>
        <v>0</v>
      </c>
      <c r="T147" s="188">
        <f aca="true" t="shared" si="44" ref="T147:T167">G147+H147+K147+N147+S147</f>
        <v>1938430.26</v>
      </c>
      <c r="U147" s="134">
        <v>0</v>
      </c>
      <c r="V147" s="134">
        <f aca="true" t="shared" si="45" ref="V147:V167">T147+U147</f>
        <v>1938430.26</v>
      </c>
      <c r="W147" s="136">
        <v>0</v>
      </c>
      <c r="X147" s="134">
        <f aca="true" t="shared" si="46" ref="X147:X167">V147+W147</f>
        <v>1938430.26</v>
      </c>
    </row>
    <row r="148" spans="1:24" ht="12.75" hidden="1" outlineLevel="1">
      <c r="A148" s="134" t="s">
        <v>1031</v>
      </c>
      <c r="C148" s="136" t="s">
        <v>1032</v>
      </c>
      <c r="D148" s="136" t="s">
        <v>1033</v>
      </c>
      <c r="E148" s="134">
        <v>0</v>
      </c>
      <c r="F148" s="134">
        <v>2155841.03</v>
      </c>
      <c r="G148" s="188">
        <f t="shared" si="40"/>
        <v>2155841.03</v>
      </c>
      <c r="H148" s="189">
        <v>1476.12</v>
      </c>
      <c r="I148" s="189">
        <v>0</v>
      </c>
      <c r="J148" s="189">
        <v>71168.48</v>
      </c>
      <c r="K148" s="189">
        <f t="shared" si="41"/>
        <v>71168.48</v>
      </c>
      <c r="L148" s="189">
        <v>-2350839.77</v>
      </c>
      <c r="M148" s="189">
        <v>-1671532.25</v>
      </c>
      <c r="N148" s="189">
        <f t="shared" si="42"/>
        <v>-4022372.02</v>
      </c>
      <c r="O148" s="188">
        <v>0</v>
      </c>
      <c r="P148" s="188">
        <v>0</v>
      </c>
      <c r="Q148" s="188">
        <v>0</v>
      </c>
      <c r="R148" s="188">
        <v>0</v>
      </c>
      <c r="S148" s="188">
        <f t="shared" si="43"/>
        <v>0</v>
      </c>
      <c r="T148" s="188">
        <f t="shared" si="44"/>
        <v>-1793886.3900000001</v>
      </c>
      <c r="U148" s="134">
        <v>0</v>
      </c>
      <c r="V148" s="134">
        <f t="shared" si="45"/>
        <v>-1793886.3900000001</v>
      </c>
      <c r="W148" s="136">
        <v>0</v>
      </c>
      <c r="X148" s="134">
        <f t="shared" si="46"/>
        <v>-1793886.3900000001</v>
      </c>
    </row>
    <row r="149" spans="1:24" ht="12.75" hidden="1" outlineLevel="1">
      <c r="A149" s="134" t="s">
        <v>1034</v>
      </c>
      <c r="C149" s="136" t="s">
        <v>1035</v>
      </c>
      <c r="D149" s="136" t="s">
        <v>1036</v>
      </c>
      <c r="E149" s="134">
        <v>0</v>
      </c>
      <c r="F149" s="134">
        <v>-3764630.25</v>
      </c>
      <c r="G149" s="188">
        <f t="shared" si="40"/>
        <v>-3764630.25</v>
      </c>
      <c r="H149" s="189">
        <v>0</v>
      </c>
      <c r="I149" s="189">
        <v>0</v>
      </c>
      <c r="J149" s="189">
        <v>0</v>
      </c>
      <c r="K149" s="189">
        <f t="shared" si="41"/>
        <v>0</v>
      </c>
      <c r="L149" s="189">
        <v>0</v>
      </c>
      <c r="M149" s="189">
        <v>-351046.33</v>
      </c>
      <c r="N149" s="189">
        <f t="shared" si="42"/>
        <v>-351046.33</v>
      </c>
      <c r="O149" s="188">
        <v>0</v>
      </c>
      <c r="P149" s="188">
        <v>0</v>
      </c>
      <c r="Q149" s="188">
        <v>0</v>
      </c>
      <c r="R149" s="188">
        <v>0</v>
      </c>
      <c r="S149" s="188">
        <f t="shared" si="43"/>
        <v>0</v>
      </c>
      <c r="T149" s="188">
        <f t="shared" si="44"/>
        <v>-4115676.58</v>
      </c>
      <c r="U149" s="134">
        <v>0</v>
      </c>
      <c r="V149" s="134">
        <f t="shared" si="45"/>
        <v>-4115676.58</v>
      </c>
      <c r="W149" s="136">
        <v>0</v>
      </c>
      <c r="X149" s="134">
        <f t="shared" si="46"/>
        <v>-4115676.58</v>
      </c>
    </row>
    <row r="150" spans="1:24" ht="12.75" hidden="1" outlineLevel="1">
      <c r="A150" s="134" t="s">
        <v>1037</v>
      </c>
      <c r="C150" s="136" t="s">
        <v>1038</v>
      </c>
      <c r="D150" s="136" t="s">
        <v>1039</v>
      </c>
      <c r="E150" s="134">
        <v>0</v>
      </c>
      <c r="F150" s="134">
        <v>0</v>
      </c>
      <c r="G150" s="188">
        <f t="shared" si="40"/>
        <v>0</v>
      </c>
      <c r="H150" s="189">
        <v>0</v>
      </c>
      <c r="I150" s="189">
        <v>0</v>
      </c>
      <c r="J150" s="189">
        <v>0</v>
      </c>
      <c r="K150" s="189">
        <f t="shared" si="41"/>
        <v>0</v>
      </c>
      <c r="L150" s="189">
        <v>0</v>
      </c>
      <c r="M150" s="189">
        <v>-31.34</v>
      </c>
      <c r="N150" s="189">
        <f t="shared" si="42"/>
        <v>-31.34</v>
      </c>
      <c r="O150" s="188">
        <v>0</v>
      </c>
      <c r="P150" s="188">
        <v>0</v>
      </c>
      <c r="Q150" s="188">
        <v>0</v>
      </c>
      <c r="R150" s="188">
        <v>0</v>
      </c>
      <c r="S150" s="188">
        <f t="shared" si="43"/>
        <v>0</v>
      </c>
      <c r="T150" s="188">
        <f t="shared" si="44"/>
        <v>-31.34</v>
      </c>
      <c r="U150" s="134">
        <v>0</v>
      </c>
      <c r="V150" s="134">
        <f t="shared" si="45"/>
        <v>-31.34</v>
      </c>
      <c r="W150" s="136">
        <v>0</v>
      </c>
      <c r="X150" s="134">
        <f t="shared" si="46"/>
        <v>-31.34</v>
      </c>
    </row>
    <row r="151" spans="1:24" ht="12.75" hidden="1" outlineLevel="1">
      <c r="A151" s="134" t="s">
        <v>1040</v>
      </c>
      <c r="C151" s="136" t="s">
        <v>1041</v>
      </c>
      <c r="D151" s="136" t="s">
        <v>1042</v>
      </c>
      <c r="E151" s="134">
        <v>0</v>
      </c>
      <c r="F151" s="134">
        <v>0</v>
      </c>
      <c r="G151" s="188">
        <f t="shared" si="40"/>
        <v>0</v>
      </c>
      <c r="H151" s="189">
        <v>0</v>
      </c>
      <c r="I151" s="189">
        <v>0</v>
      </c>
      <c r="J151" s="189">
        <v>-0.11</v>
      </c>
      <c r="K151" s="189">
        <f t="shared" si="41"/>
        <v>-0.11</v>
      </c>
      <c r="L151" s="189">
        <v>0</v>
      </c>
      <c r="M151" s="189">
        <v>0</v>
      </c>
      <c r="N151" s="189">
        <f t="shared" si="42"/>
        <v>0</v>
      </c>
      <c r="O151" s="188">
        <v>0</v>
      </c>
      <c r="P151" s="188">
        <v>0</v>
      </c>
      <c r="Q151" s="188">
        <v>0</v>
      </c>
      <c r="R151" s="188">
        <v>0</v>
      </c>
      <c r="S151" s="188">
        <f t="shared" si="43"/>
        <v>0</v>
      </c>
      <c r="T151" s="188">
        <f t="shared" si="44"/>
        <v>-0.11</v>
      </c>
      <c r="U151" s="134">
        <v>0</v>
      </c>
      <c r="V151" s="134">
        <f t="shared" si="45"/>
        <v>-0.11</v>
      </c>
      <c r="W151" s="136">
        <v>0</v>
      </c>
      <c r="X151" s="134">
        <f t="shared" si="46"/>
        <v>-0.11</v>
      </c>
    </row>
    <row r="152" spans="1:24" ht="12.75" hidden="1" outlineLevel="1">
      <c r="A152" s="134" t="s">
        <v>1043</v>
      </c>
      <c r="C152" s="136" t="s">
        <v>1044</v>
      </c>
      <c r="D152" s="136" t="s">
        <v>1045</v>
      </c>
      <c r="E152" s="134">
        <v>0</v>
      </c>
      <c r="F152" s="134">
        <v>3176501.76</v>
      </c>
      <c r="G152" s="188">
        <f t="shared" si="40"/>
        <v>3176501.76</v>
      </c>
      <c r="H152" s="189">
        <v>85.09</v>
      </c>
      <c r="I152" s="189">
        <v>34.01</v>
      </c>
      <c r="J152" s="189">
        <v>53190.59</v>
      </c>
      <c r="K152" s="189">
        <f t="shared" si="41"/>
        <v>53224.6</v>
      </c>
      <c r="L152" s="189">
        <v>-1852.61</v>
      </c>
      <c r="M152" s="189">
        <v>50.54</v>
      </c>
      <c r="N152" s="189">
        <f t="shared" si="42"/>
        <v>-1802.07</v>
      </c>
      <c r="O152" s="188">
        <v>2118573.57</v>
      </c>
      <c r="P152" s="188">
        <v>0</v>
      </c>
      <c r="Q152" s="188">
        <v>2600.98</v>
      </c>
      <c r="R152" s="188">
        <v>0</v>
      </c>
      <c r="S152" s="188">
        <f t="shared" si="43"/>
        <v>2121174.55</v>
      </c>
      <c r="T152" s="188">
        <f t="shared" si="44"/>
        <v>5349183.93</v>
      </c>
      <c r="U152" s="134">
        <v>204084.36</v>
      </c>
      <c r="V152" s="134">
        <f t="shared" si="45"/>
        <v>5553268.29</v>
      </c>
      <c r="W152" s="136">
        <v>0</v>
      </c>
      <c r="X152" s="134">
        <f t="shared" si="46"/>
        <v>5553268.29</v>
      </c>
    </row>
    <row r="153" spans="1:24" ht="12.75" hidden="1" outlineLevel="1">
      <c r="A153" s="134" t="s">
        <v>1046</v>
      </c>
      <c r="C153" s="136" t="s">
        <v>1047</v>
      </c>
      <c r="D153" s="136" t="s">
        <v>1048</v>
      </c>
      <c r="E153" s="134">
        <v>0</v>
      </c>
      <c r="F153" s="134">
        <v>1272560.89</v>
      </c>
      <c r="G153" s="188">
        <f t="shared" si="40"/>
        <v>1272560.89</v>
      </c>
      <c r="H153" s="189">
        <v>0</v>
      </c>
      <c r="I153" s="189">
        <v>0</v>
      </c>
      <c r="J153" s="189">
        <v>0</v>
      </c>
      <c r="K153" s="189">
        <f t="shared" si="41"/>
        <v>0</v>
      </c>
      <c r="L153" s="189">
        <v>0</v>
      </c>
      <c r="M153" s="189">
        <v>0</v>
      </c>
      <c r="N153" s="189">
        <f t="shared" si="42"/>
        <v>0</v>
      </c>
      <c r="O153" s="188">
        <v>0</v>
      </c>
      <c r="P153" s="188">
        <v>0</v>
      </c>
      <c r="Q153" s="188">
        <v>0</v>
      </c>
      <c r="R153" s="188">
        <v>0</v>
      </c>
      <c r="S153" s="188">
        <f t="shared" si="43"/>
        <v>0</v>
      </c>
      <c r="T153" s="188">
        <f t="shared" si="44"/>
        <v>1272560.89</v>
      </c>
      <c r="U153" s="134">
        <v>0</v>
      </c>
      <c r="V153" s="134">
        <f t="shared" si="45"/>
        <v>1272560.89</v>
      </c>
      <c r="W153" s="136">
        <v>0</v>
      </c>
      <c r="X153" s="134">
        <f t="shared" si="46"/>
        <v>1272560.89</v>
      </c>
    </row>
    <row r="154" spans="1:24" ht="12.75" hidden="1" outlineLevel="1">
      <c r="A154" s="134" t="s">
        <v>1049</v>
      </c>
      <c r="C154" s="136" t="s">
        <v>1050</v>
      </c>
      <c r="D154" s="136" t="s">
        <v>1051</v>
      </c>
      <c r="E154" s="134">
        <v>0</v>
      </c>
      <c r="F154" s="134">
        <v>0</v>
      </c>
      <c r="G154" s="188">
        <f t="shared" si="40"/>
        <v>0</v>
      </c>
      <c r="H154" s="189">
        <v>0</v>
      </c>
      <c r="I154" s="189">
        <v>0</v>
      </c>
      <c r="J154" s="189">
        <v>0</v>
      </c>
      <c r="K154" s="189">
        <f t="shared" si="41"/>
        <v>0</v>
      </c>
      <c r="L154" s="189">
        <v>0</v>
      </c>
      <c r="M154" s="189">
        <v>0</v>
      </c>
      <c r="N154" s="189">
        <f t="shared" si="42"/>
        <v>0</v>
      </c>
      <c r="O154" s="188">
        <v>0</v>
      </c>
      <c r="P154" s="188">
        <v>0</v>
      </c>
      <c r="Q154" s="188">
        <v>0</v>
      </c>
      <c r="R154" s="188">
        <v>0</v>
      </c>
      <c r="S154" s="188">
        <f t="shared" si="43"/>
        <v>0</v>
      </c>
      <c r="T154" s="188">
        <f t="shared" si="44"/>
        <v>0</v>
      </c>
      <c r="U154" s="134">
        <v>57482254.26</v>
      </c>
      <c r="V154" s="134">
        <f t="shared" si="45"/>
        <v>57482254.26</v>
      </c>
      <c r="W154" s="136">
        <v>0</v>
      </c>
      <c r="X154" s="134">
        <f t="shared" si="46"/>
        <v>57482254.26</v>
      </c>
    </row>
    <row r="155" spans="1:24" ht="12.75" hidden="1" outlineLevel="1">
      <c r="A155" s="134" t="s">
        <v>1052</v>
      </c>
      <c r="C155" s="136" t="s">
        <v>1053</v>
      </c>
      <c r="D155" s="136" t="s">
        <v>1054</v>
      </c>
      <c r="E155" s="134">
        <v>0</v>
      </c>
      <c r="F155" s="134">
        <v>8082.59</v>
      </c>
      <c r="G155" s="188">
        <f t="shared" si="40"/>
        <v>8082.59</v>
      </c>
      <c r="H155" s="189">
        <v>0</v>
      </c>
      <c r="I155" s="189">
        <v>0</v>
      </c>
      <c r="J155" s="189">
        <v>0</v>
      </c>
      <c r="K155" s="189">
        <f t="shared" si="41"/>
        <v>0</v>
      </c>
      <c r="L155" s="189">
        <v>472051.3</v>
      </c>
      <c r="M155" s="189">
        <v>305833.11</v>
      </c>
      <c r="N155" s="189">
        <f t="shared" si="42"/>
        <v>777884.4099999999</v>
      </c>
      <c r="O155" s="188">
        <v>0</v>
      </c>
      <c r="P155" s="188">
        <v>0</v>
      </c>
      <c r="Q155" s="188">
        <v>0</v>
      </c>
      <c r="R155" s="188">
        <v>0</v>
      </c>
      <c r="S155" s="188">
        <f t="shared" si="43"/>
        <v>0</v>
      </c>
      <c r="T155" s="188">
        <f t="shared" si="44"/>
        <v>785966.9999999999</v>
      </c>
      <c r="U155" s="134">
        <v>-60339383.25</v>
      </c>
      <c r="V155" s="134">
        <f t="shared" si="45"/>
        <v>-59553416.25</v>
      </c>
      <c r="W155" s="136">
        <v>0</v>
      </c>
      <c r="X155" s="134">
        <f t="shared" si="46"/>
        <v>-59553416.25</v>
      </c>
    </row>
    <row r="156" spans="1:24" ht="12.75" hidden="1" outlineLevel="1">
      <c r="A156" s="134" t="s">
        <v>1055</v>
      </c>
      <c r="C156" s="136" t="s">
        <v>1056</v>
      </c>
      <c r="D156" s="136" t="s">
        <v>1057</v>
      </c>
      <c r="E156" s="134">
        <v>0</v>
      </c>
      <c r="F156" s="134">
        <v>9479454.04</v>
      </c>
      <c r="G156" s="188">
        <f t="shared" si="40"/>
        <v>9479454.04</v>
      </c>
      <c r="H156" s="189">
        <v>0</v>
      </c>
      <c r="I156" s="189">
        <v>0</v>
      </c>
      <c r="J156" s="189">
        <v>0</v>
      </c>
      <c r="K156" s="189">
        <f t="shared" si="41"/>
        <v>0</v>
      </c>
      <c r="L156" s="189">
        <v>0</v>
      </c>
      <c r="M156" s="189">
        <v>148.78</v>
      </c>
      <c r="N156" s="189">
        <f t="shared" si="42"/>
        <v>148.78</v>
      </c>
      <c r="O156" s="188">
        <v>2119604.81</v>
      </c>
      <c r="P156" s="188">
        <v>0</v>
      </c>
      <c r="Q156" s="188">
        <v>0</v>
      </c>
      <c r="R156" s="188">
        <v>0</v>
      </c>
      <c r="S156" s="188">
        <f t="shared" si="43"/>
        <v>2119604.81</v>
      </c>
      <c r="T156" s="188">
        <f t="shared" si="44"/>
        <v>11599207.629999999</v>
      </c>
      <c r="U156" s="134">
        <v>78232298.9</v>
      </c>
      <c r="V156" s="134">
        <f t="shared" si="45"/>
        <v>89831506.53</v>
      </c>
      <c r="W156" s="136">
        <v>0</v>
      </c>
      <c r="X156" s="134">
        <f t="shared" si="46"/>
        <v>89831506.53</v>
      </c>
    </row>
    <row r="157" spans="1:25" ht="12.75" collapsed="1">
      <c r="A157" s="177" t="s">
        <v>1058</v>
      </c>
      <c r="B157" s="178"/>
      <c r="C157" s="177" t="s">
        <v>1059</v>
      </c>
      <c r="D157" s="179"/>
      <c r="E157" s="154">
        <v>0</v>
      </c>
      <c r="F157" s="154">
        <v>12327810.059999999</v>
      </c>
      <c r="G157" s="182">
        <f t="shared" si="40"/>
        <v>12327810.059999999</v>
      </c>
      <c r="H157" s="182">
        <v>1561.21</v>
      </c>
      <c r="I157" s="182">
        <v>34.01</v>
      </c>
      <c r="J157" s="182">
        <v>124358.96</v>
      </c>
      <c r="K157" s="182">
        <f t="shared" si="41"/>
        <v>124392.97</v>
      </c>
      <c r="L157" s="182">
        <v>-745330.1</v>
      </c>
      <c r="M157" s="182">
        <v>-913458.21</v>
      </c>
      <c r="N157" s="182">
        <f t="shared" si="42"/>
        <v>-1658788.31</v>
      </c>
      <c r="O157" s="182">
        <v>4238178.38</v>
      </c>
      <c r="P157" s="182">
        <v>0</v>
      </c>
      <c r="Q157" s="182">
        <v>2600.98</v>
      </c>
      <c r="R157" s="182">
        <v>0</v>
      </c>
      <c r="S157" s="182">
        <f t="shared" si="43"/>
        <v>4240779.36</v>
      </c>
      <c r="T157" s="182">
        <f t="shared" si="44"/>
        <v>15035755.29</v>
      </c>
      <c r="U157" s="154">
        <v>75579254.27000001</v>
      </c>
      <c r="V157" s="154">
        <f t="shared" si="45"/>
        <v>90615009.56</v>
      </c>
      <c r="W157" s="154">
        <v>0</v>
      </c>
      <c r="X157" s="154">
        <f t="shared" si="46"/>
        <v>90615009.56</v>
      </c>
      <c r="Y157" s="177"/>
    </row>
    <row r="158" spans="1:25" ht="12.75">
      <c r="A158" s="177" t="s">
        <v>303</v>
      </c>
      <c r="B158" s="178"/>
      <c r="C158" s="177" t="s">
        <v>391</v>
      </c>
      <c r="D158" s="179"/>
      <c r="E158" s="154">
        <v>0</v>
      </c>
      <c r="F158" s="154">
        <v>0</v>
      </c>
      <c r="G158" s="182">
        <f t="shared" si="40"/>
        <v>0</v>
      </c>
      <c r="H158" s="182">
        <v>0</v>
      </c>
      <c r="I158" s="182">
        <v>0</v>
      </c>
      <c r="J158" s="182">
        <v>75464.39</v>
      </c>
      <c r="K158" s="182">
        <f t="shared" si="41"/>
        <v>75464.39</v>
      </c>
      <c r="L158" s="182">
        <v>0</v>
      </c>
      <c r="M158" s="182">
        <v>0</v>
      </c>
      <c r="N158" s="182">
        <f t="shared" si="42"/>
        <v>0</v>
      </c>
      <c r="O158" s="182">
        <v>0</v>
      </c>
      <c r="P158" s="182">
        <v>0</v>
      </c>
      <c r="Q158" s="182">
        <v>0</v>
      </c>
      <c r="R158" s="182">
        <v>0</v>
      </c>
      <c r="S158" s="182">
        <f t="shared" si="43"/>
        <v>0</v>
      </c>
      <c r="T158" s="182">
        <f t="shared" si="44"/>
        <v>75464.39</v>
      </c>
      <c r="U158" s="154">
        <v>0</v>
      </c>
      <c r="V158" s="154">
        <f t="shared" si="45"/>
        <v>75464.39</v>
      </c>
      <c r="W158" s="154">
        <v>0</v>
      </c>
      <c r="X158" s="154">
        <f t="shared" si="46"/>
        <v>75464.39</v>
      </c>
      <c r="Y158" s="177"/>
    </row>
    <row r="159" spans="1:24" ht="12.75" hidden="1" outlineLevel="1">
      <c r="A159" s="134" t="s">
        <v>1060</v>
      </c>
      <c r="C159" s="136" t="s">
        <v>1061</v>
      </c>
      <c r="D159" s="136" t="s">
        <v>1062</v>
      </c>
      <c r="E159" s="134">
        <v>0</v>
      </c>
      <c r="F159" s="134">
        <v>0</v>
      </c>
      <c r="G159" s="188">
        <f t="shared" si="40"/>
        <v>0</v>
      </c>
      <c r="H159" s="189">
        <v>0</v>
      </c>
      <c r="I159" s="189">
        <v>0</v>
      </c>
      <c r="J159" s="189">
        <v>0</v>
      </c>
      <c r="K159" s="189">
        <f t="shared" si="41"/>
        <v>0</v>
      </c>
      <c r="L159" s="189">
        <v>0</v>
      </c>
      <c r="M159" s="189">
        <v>0</v>
      </c>
      <c r="N159" s="189">
        <f t="shared" si="42"/>
        <v>0</v>
      </c>
      <c r="O159" s="188">
        <v>0</v>
      </c>
      <c r="P159" s="188">
        <v>0</v>
      </c>
      <c r="Q159" s="188">
        <v>10666.67</v>
      </c>
      <c r="R159" s="188">
        <v>-10666.67</v>
      </c>
      <c r="S159" s="188">
        <f t="shared" si="43"/>
        <v>0</v>
      </c>
      <c r="T159" s="188">
        <f t="shared" si="44"/>
        <v>0</v>
      </c>
      <c r="U159" s="134">
        <v>0</v>
      </c>
      <c r="V159" s="134">
        <f t="shared" si="45"/>
        <v>0</v>
      </c>
      <c r="W159" s="136">
        <v>0</v>
      </c>
      <c r="X159" s="134">
        <f t="shared" si="46"/>
        <v>0</v>
      </c>
    </row>
    <row r="160" spans="1:24" ht="12.75" hidden="1" outlineLevel="1">
      <c r="A160" s="134" t="s">
        <v>1063</v>
      </c>
      <c r="C160" s="136" t="s">
        <v>1064</v>
      </c>
      <c r="D160" s="136" t="s">
        <v>1065</v>
      </c>
      <c r="E160" s="134">
        <v>0</v>
      </c>
      <c r="F160" s="134">
        <v>0</v>
      </c>
      <c r="G160" s="188">
        <f t="shared" si="40"/>
        <v>0</v>
      </c>
      <c r="H160" s="189">
        <v>0</v>
      </c>
      <c r="I160" s="189">
        <v>0</v>
      </c>
      <c r="J160" s="189">
        <v>0</v>
      </c>
      <c r="K160" s="189">
        <f t="shared" si="41"/>
        <v>0</v>
      </c>
      <c r="L160" s="189">
        <v>0</v>
      </c>
      <c r="M160" s="189">
        <v>0</v>
      </c>
      <c r="N160" s="189">
        <f t="shared" si="42"/>
        <v>0</v>
      </c>
      <c r="O160" s="188">
        <v>0</v>
      </c>
      <c r="P160" s="188">
        <v>0</v>
      </c>
      <c r="Q160" s="188">
        <v>0.01</v>
      </c>
      <c r="R160" s="188">
        <v>0</v>
      </c>
      <c r="S160" s="188">
        <f t="shared" si="43"/>
        <v>0.01</v>
      </c>
      <c r="T160" s="188">
        <f t="shared" si="44"/>
        <v>0.01</v>
      </c>
      <c r="U160" s="134">
        <v>0</v>
      </c>
      <c r="V160" s="134">
        <f t="shared" si="45"/>
        <v>0.01</v>
      </c>
      <c r="W160" s="136">
        <v>0</v>
      </c>
      <c r="X160" s="134">
        <f t="shared" si="46"/>
        <v>0.01</v>
      </c>
    </row>
    <row r="161" spans="1:24" ht="12.75" hidden="1" outlineLevel="1">
      <c r="A161" s="134" t="s">
        <v>1066</v>
      </c>
      <c r="C161" s="136" t="s">
        <v>1067</v>
      </c>
      <c r="D161" s="136" t="s">
        <v>1068</v>
      </c>
      <c r="E161" s="134">
        <v>0</v>
      </c>
      <c r="F161" s="134">
        <v>0</v>
      </c>
      <c r="G161" s="188">
        <f t="shared" si="40"/>
        <v>0</v>
      </c>
      <c r="H161" s="189">
        <v>0</v>
      </c>
      <c r="I161" s="189">
        <v>0</v>
      </c>
      <c r="J161" s="189">
        <v>0</v>
      </c>
      <c r="K161" s="189">
        <f t="shared" si="41"/>
        <v>0</v>
      </c>
      <c r="L161" s="189">
        <v>0</v>
      </c>
      <c r="M161" s="189">
        <v>0</v>
      </c>
      <c r="N161" s="189">
        <f t="shared" si="42"/>
        <v>0</v>
      </c>
      <c r="O161" s="188">
        <v>0</v>
      </c>
      <c r="P161" s="188">
        <v>0</v>
      </c>
      <c r="Q161" s="188">
        <v>1272065.57</v>
      </c>
      <c r="R161" s="188">
        <v>0</v>
      </c>
      <c r="S161" s="188">
        <f t="shared" si="43"/>
        <v>1272065.57</v>
      </c>
      <c r="T161" s="188">
        <f t="shared" si="44"/>
        <v>1272065.57</v>
      </c>
      <c r="U161" s="134">
        <v>0</v>
      </c>
      <c r="V161" s="134">
        <f t="shared" si="45"/>
        <v>1272065.57</v>
      </c>
      <c r="W161" s="136">
        <v>0</v>
      </c>
      <c r="X161" s="134">
        <f t="shared" si="46"/>
        <v>1272065.57</v>
      </c>
    </row>
    <row r="162" spans="1:24" ht="12.75" hidden="1" outlineLevel="1">
      <c r="A162" s="134" t="s">
        <v>1069</v>
      </c>
      <c r="C162" s="136" t="s">
        <v>1070</v>
      </c>
      <c r="D162" s="136" t="s">
        <v>1071</v>
      </c>
      <c r="E162" s="134">
        <v>0</v>
      </c>
      <c r="F162" s="134">
        <v>0</v>
      </c>
      <c r="G162" s="188">
        <f t="shared" si="40"/>
        <v>0</v>
      </c>
      <c r="H162" s="189">
        <v>0</v>
      </c>
      <c r="I162" s="189">
        <v>0</v>
      </c>
      <c r="J162" s="189">
        <v>0</v>
      </c>
      <c r="K162" s="189">
        <f t="shared" si="41"/>
        <v>0</v>
      </c>
      <c r="L162" s="189">
        <v>0</v>
      </c>
      <c r="M162" s="189">
        <v>0</v>
      </c>
      <c r="N162" s="189">
        <f t="shared" si="42"/>
        <v>0</v>
      </c>
      <c r="O162" s="188">
        <v>0</v>
      </c>
      <c r="P162" s="188">
        <v>0</v>
      </c>
      <c r="Q162" s="188">
        <v>-10666.67</v>
      </c>
      <c r="R162" s="188">
        <v>0</v>
      </c>
      <c r="S162" s="188">
        <f t="shared" si="43"/>
        <v>-10666.67</v>
      </c>
      <c r="T162" s="188">
        <f t="shared" si="44"/>
        <v>-10666.67</v>
      </c>
      <c r="U162" s="134">
        <v>0</v>
      </c>
      <c r="V162" s="134">
        <f t="shared" si="45"/>
        <v>-10666.67</v>
      </c>
      <c r="W162" s="136">
        <v>0</v>
      </c>
      <c r="X162" s="134">
        <f t="shared" si="46"/>
        <v>-10666.67</v>
      </c>
    </row>
    <row r="163" spans="1:25" ht="12.75" collapsed="1">
      <c r="A163" s="177" t="s">
        <v>1072</v>
      </c>
      <c r="B163" s="178"/>
      <c r="C163" s="177" t="s">
        <v>392</v>
      </c>
      <c r="D163" s="179"/>
      <c r="E163" s="154">
        <v>0</v>
      </c>
      <c r="F163" s="154">
        <v>0</v>
      </c>
      <c r="G163" s="182">
        <f t="shared" si="40"/>
        <v>0</v>
      </c>
      <c r="H163" s="182">
        <v>0</v>
      </c>
      <c r="I163" s="182">
        <v>0</v>
      </c>
      <c r="J163" s="182">
        <v>0</v>
      </c>
      <c r="K163" s="182">
        <f t="shared" si="41"/>
        <v>0</v>
      </c>
      <c r="L163" s="182">
        <v>0</v>
      </c>
      <c r="M163" s="182">
        <v>0</v>
      </c>
      <c r="N163" s="182">
        <f t="shared" si="42"/>
        <v>0</v>
      </c>
      <c r="O163" s="182">
        <v>0</v>
      </c>
      <c r="P163" s="182">
        <v>0</v>
      </c>
      <c r="Q163" s="182">
        <v>1272065.58</v>
      </c>
      <c r="R163" s="182">
        <v>-10666.67</v>
      </c>
      <c r="S163" s="182">
        <f t="shared" si="43"/>
        <v>1261398.9100000001</v>
      </c>
      <c r="T163" s="182">
        <f t="shared" si="44"/>
        <v>1261398.9100000001</v>
      </c>
      <c r="U163" s="154">
        <v>0</v>
      </c>
      <c r="V163" s="154">
        <f t="shared" si="45"/>
        <v>1261398.9100000001</v>
      </c>
      <c r="W163" s="154">
        <v>0</v>
      </c>
      <c r="X163" s="154">
        <f t="shared" si="46"/>
        <v>1261398.9100000001</v>
      </c>
      <c r="Y163" s="177"/>
    </row>
    <row r="164" spans="1:24" ht="12.75" hidden="1" outlineLevel="1">
      <c r="A164" s="134" t="s">
        <v>1073</v>
      </c>
      <c r="C164" s="136" t="s">
        <v>1074</v>
      </c>
      <c r="D164" s="136" t="s">
        <v>1075</v>
      </c>
      <c r="E164" s="134">
        <v>0</v>
      </c>
      <c r="F164" s="134">
        <v>0</v>
      </c>
      <c r="G164" s="188">
        <f t="shared" si="40"/>
        <v>0</v>
      </c>
      <c r="H164" s="189">
        <v>0</v>
      </c>
      <c r="I164" s="189">
        <v>0</v>
      </c>
      <c r="J164" s="189">
        <v>0</v>
      </c>
      <c r="K164" s="189">
        <f t="shared" si="41"/>
        <v>0</v>
      </c>
      <c r="L164" s="189">
        <v>0</v>
      </c>
      <c r="M164" s="189">
        <v>0</v>
      </c>
      <c r="N164" s="189">
        <f t="shared" si="42"/>
        <v>0</v>
      </c>
      <c r="O164" s="188">
        <v>0</v>
      </c>
      <c r="P164" s="188">
        <v>0</v>
      </c>
      <c r="Q164" s="188">
        <v>0</v>
      </c>
      <c r="R164" s="188">
        <v>0</v>
      </c>
      <c r="S164" s="188">
        <f t="shared" si="43"/>
        <v>0</v>
      </c>
      <c r="T164" s="188">
        <f t="shared" si="44"/>
        <v>0</v>
      </c>
      <c r="U164" s="134">
        <v>17961404.73</v>
      </c>
      <c r="V164" s="134">
        <f t="shared" si="45"/>
        <v>17961404.73</v>
      </c>
      <c r="W164" s="136">
        <v>0</v>
      </c>
      <c r="X164" s="134">
        <f t="shared" si="46"/>
        <v>17961404.73</v>
      </c>
    </row>
    <row r="165" spans="1:24" ht="12.75" hidden="1" outlineLevel="1">
      <c r="A165" s="134" t="s">
        <v>1076</v>
      </c>
      <c r="C165" s="136" t="s">
        <v>1077</v>
      </c>
      <c r="D165" s="136" t="s">
        <v>1078</v>
      </c>
      <c r="E165" s="134">
        <v>0</v>
      </c>
      <c r="F165" s="134">
        <v>0</v>
      </c>
      <c r="G165" s="188">
        <f t="shared" si="40"/>
        <v>0</v>
      </c>
      <c r="H165" s="189">
        <v>0</v>
      </c>
      <c r="I165" s="189">
        <v>0</v>
      </c>
      <c r="J165" s="189">
        <v>0</v>
      </c>
      <c r="K165" s="189">
        <f t="shared" si="41"/>
        <v>0</v>
      </c>
      <c r="L165" s="189">
        <v>0</v>
      </c>
      <c r="M165" s="189">
        <v>0</v>
      </c>
      <c r="N165" s="189">
        <f t="shared" si="42"/>
        <v>0</v>
      </c>
      <c r="O165" s="188">
        <v>0</v>
      </c>
      <c r="P165" s="188">
        <v>0</v>
      </c>
      <c r="Q165" s="188">
        <v>0</v>
      </c>
      <c r="R165" s="188">
        <v>0</v>
      </c>
      <c r="S165" s="188">
        <f t="shared" si="43"/>
        <v>0</v>
      </c>
      <c r="T165" s="188">
        <f t="shared" si="44"/>
        <v>0</v>
      </c>
      <c r="U165" s="134">
        <v>-110283959.88</v>
      </c>
      <c r="V165" s="134">
        <f t="shared" si="45"/>
        <v>-110283959.88</v>
      </c>
      <c r="W165" s="136">
        <v>-9203.37</v>
      </c>
      <c r="X165" s="134">
        <f t="shared" si="46"/>
        <v>-110293163.25</v>
      </c>
    </row>
    <row r="166" spans="1:25" ht="12.75" collapsed="1">
      <c r="A166" s="177" t="s">
        <v>1079</v>
      </c>
      <c r="B166" s="178"/>
      <c r="C166" s="177" t="s">
        <v>1080</v>
      </c>
      <c r="D166" s="179"/>
      <c r="E166" s="154">
        <v>0</v>
      </c>
      <c r="F166" s="154">
        <v>0</v>
      </c>
      <c r="G166" s="182">
        <f t="shared" si="40"/>
        <v>0</v>
      </c>
      <c r="H166" s="182">
        <v>0</v>
      </c>
      <c r="I166" s="182">
        <v>0</v>
      </c>
      <c r="J166" s="182">
        <v>0</v>
      </c>
      <c r="K166" s="182">
        <f t="shared" si="41"/>
        <v>0</v>
      </c>
      <c r="L166" s="182">
        <v>0</v>
      </c>
      <c r="M166" s="182">
        <v>0</v>
      </c>
      <c r="N166" s="182">
        <f t="shared" si="42"/>
        <v>0</v>
      </c>
      <c r="O166" s="182">
        <v>0</v>
      </c>
      <c r="P166" s="182">
        <v>0</v>
      </c>
      <c r="Q166" s="182">
        <v>0</v>
      </c>
      <c r="R166" s="182">
        <v>0</v>
      </c>
      <c r="S166" s="182">
        <f t="shared" si="43"/>
        <v>0</v>
      </c>
      <c r="T166" s="182">
        <f t="shared" si="44"/>
        <v>0</v>
      </c>
      <c r="U166" s="154">
        <v>-92322555.14999999</v>
      </c>
      <c r="V166" s="154">
        <f t="shared" si="45"/>
        <v>-92322555.14999999</v>
      </c>
      <c r="W166" s="154">
        <v>-9203.37</v>
      </c>
      <c r="X166" s="154">
        <f t="shared" si="46"/>
        <v>-92331758.52</v>
      </c>
      <c r="Y166" s="177"/>
    </row>
    <row r="167" spans="1:25" ht="12.75">
      <c r="A167" s="177" t="s">
        <v>1081</v>
      </c>
      <c r="B167" s="178"/>
      <c r="C167" s="177" t="s">
        <v>1082</v>
      </c>
      <c r="D167" s="179"/>
      <c r="E167" s="154">
        <v>0</v>
      </c>
      <c r="F167" s="154">
        <v>0</v>
      </c>
      <c r="G167" s="182">
        <f t="shared" si="40"/>
        <v>0</v>
      </c>
      <c r="H167" s="182">
        <v>0</v>
      </c>
      <c r="I167" s="182">
        <v>0</v>
      </c>
      <c r="J167" s="182">
        <v>0</v>
      </c>
      <c r="K167" s="182">
        <f t="shared" si="41"/>
        <v>0</v>
      </c>
      <c r="L167" s="182">
        <v>0</v>
      </c>
      <c r="M167" s="182">
        <v>0</v>
      </c>
      <c r="N167" s="182">
        <f t="shared" si="42"/>
        <v>0</v>
      </c>
      <c r="O167" s="182">
        <v>0</v>
      </c>
      <c r="P167" s="182">
        <v>0</v>
      </c>
      <c r="Q167" s="182">
        <v>0</v>
      </c>
      <c r="R167" s="182">
        <v>0</v>
      </c>
      <c r="S167" s="182">
        <f t="shared" si="43"/>
        <v>0</v>
      </c>
      <c r="T167" s="182">
        <f t="shared" si="44"/>
        <v>0</v>
      </c>
      <c r="U167" s="154">
        <v>0</v>
      </c>
      <c r="V167" s="154">
        <f t="shared" si="45"/>
        <v>0</v>
      </c>
      <c r="W167" s="154">
        <v>0</v>
      </c>
      <c r="X167" s="154">
        <f t="shared" si="46"/>
        <v>0</v>
      </c>
      <c r="Y167" s="177"/>
    </row>
    <row r="168" spans="2:24" ht="12.75">
      <c r="B168" s="178"/>
      <c r="C168" s="177"/>
      <c r="D168" s="179"/>
      <c r="E168" s="154"/>
      <c r="F168" s="154"/>
      <c r="G168" s="182"/>
      <c r="H168" s="182"/>
      <c r="I168" s="182"/>
      <c r="J168" s="182"/>
      <c r="K168" s="182"/>
      <c r="L168" s="182"/>
      <c r="M168" s="182"/>
      <c r="N168" s="182"/>
      <c r="O168" s="182"/>
      <c r="P168" s="182"/>
      <c r="Q168" s="182"/>
      <c r="R168" s="182"/>
      <c r="S168" s="182"/>
      <c r="T168" s="182"/>
      <c r="U168" s="154"/>
      <c r="V168" s="154"/>
      <c r="W168" s="154"/>
      <c r="X168" s="154"/>
    </row>
    <row r="169" spans="1:25" s="190" customFormat="1" ht="15.75">
      <c r="A169" s="183"/>
      <c r="B169" s="184"/>
      <c r="C169" s="185" t="s">
        <v>1083</v>
      </c>
      <c r="D169" s="75"/>
      <c r="E169" s="112"/>
      <c r="F169" s="112"/>
      <c r="G169" s="186"/>
      <c r="H169" s="186"/>
      <c r="I169" s="186"/>
      <c r="J169" s="186"/>
      <c r="K169" s="186"/>
      <c r="L169" s="186"/>
      <c r="M169" s="186"/>
      <c r="N169" s="186"/>
      <c r="O169" s="186"/>
      <c r="P169" s="186"/>
      <c r="Q169" s="186"/>
      <c r="R169" s="186"/>
      <c r="S169" s="186"/>
      <c r="T169" s="186"/>
      <c r="U169" s="112"/>
      <c r="V169" s="112"/>
      <c r="W169" s="112"/>
      <c r="X169" s="112"/>
      <c r="Y169" s="183"/>
    </row>
    <row r="170" spans="1:25" s="190" customFormat="1" ht="15.75">
      <c r="A170" s="183"/>
      <c r="B170" s="184"/>
      <c r="C170" s="185" t="s">
        <v>395</v>
      </c>
      <c r="D170" s="75"/>
      <c r="E170" s="112">
        <f aca="true" t="shared" si="47" ref="E170:X170">E167+E163+E158+E157+E146+E166</f>
        <v>0</v>
      </c>
      <c r="F170" s="112">
        <f t="shared" si="47"/>
        <v>12327810.059999999</v>
      </c>
      <c r="G170" s="186">
        <f t="shared" si="47"/>
        <v>12327810.059999999</v>
      </c>
      <c r="H170" s="186">
        <f t="shared" si="47"/>
        <v>1561.21</v>
      </c>
      <c r="I170" s="186">
        <f t="shared" si="47"/>
        <v>34.01</v>
      </c>
      <c r="J170" s="186">
        <f t="shared" si="47"/>
        <v>199823.35</v>
      </c>
      <c r="K170" s="186">
        <f t="shared" si="47"/>
        <v>199857.36</v>
      </c>
      <c r="L170" s="186">
        <f t="shared" si="47"/>
        <v>-745330.1</v>
      </c>
      <c r="M170" s="186">
        <f t="shared" si="47"/>
        <v>-913458.21</v>
      </c>
      <c r="N170" s="186">
        <f t="shared" si="47"/>
        <v>-1658788.31</v>
      </c>
      <c r="O170" s="186">
        <f t="shared" si="47"/>
        <v>4238178.38</v>
      </c>
      <c r="P170" s="186">
        <f t="shared" si="47"/>
        <v>0</v>
      </c>
      <c r="Q170" s="186">
        <f t="shared" si="47"/>
        <v>1274666.56</v>
      </c>
      <c r="R170" s="186">
        <f t="shared" si="47"/>
        <v>-10666.67</v>
      </c>
      <c r="S170" s="186">
        <f t="shared" si="47"/>
        <v>5502178.2700000005</v>
      </c>
      <c r="T170" s="186">
        <f t="shared" si="47"/>
        <v>16372618.59</v>
      </c>
      <c r="U170" s="112">
        <f t="shared" si="47"/>
        <v>-16743300.87999998</v>
      </c>
      <c r="V170" s="112">
        <f t="shared" si="47"/>
        <v>-370682.28999999166</v>
      </c>
      <c r="W170" s="112">
        <f t="shared" si="47"/>
        <v>-9203.37</v>
      </c>
      <c r="X170" s="112">
        <f t="shared" si="47"/>
        <v>-379885.6599999964</v>
      </c>
      <c r="Y170" s="183"/>
    </row>
    <row r="171" spans="2:24" ht="12.75">
      <c r="B171" s="178"/>
      <c r="C171" s="177"/>
      <c r="D171" s="179"/>
      <c r="E171" s="154"/>
      <c r="F171" s="154"/>
      <c r="G171" s="182"/>
      <c r="H171" s="182"/>
      <c r="I171" s="182"/>
      <c r="J171" s="182"/>
      <c r="K171" s="182"/>
      <c r="L171" s="182"/>
      <c r="M171" s="182"/>
      <c r="N171" s="182"/>
      <c r="O171" s="182"/>
      <c r="P171" s="182"/>
      <c r="Q171" s="182"/>
      <c r="R171" s="182"/>
      <c r="S171" s="182"/>
      <c r="T171" s="182"/>
      <c r="U171" s="154"/>
      <c r="V171" s="154"/>
      <c r="W171" s="154"/>
      <c r="X171" s="154"/>
    </row>
    <row r="172" spans="1:25" s="191" customFormat="1" ht="15.75" hidden="1">
      <c r="A172" s="183"/>
      <c r="B172" s="184"/>
      <c r="C172" s="185" t="s">
        <v>1084</v>
      </c>
      <c r="D172" s="75"/>
      <c r="E172" s="112">
        <f aca="true" t="shared" si="48" ref="E172:X172">E143+E170</f>
        <v>0</v>
      </c>
      <c r="F172" s="112">
        <f t="shared" si="48"/>
        <v>9577215.960000021</v>
      </c>
      <c r="G172" s="186">
        <f t="shared" si="48"/>
        <v>9577215.960000021</v>
      </c>
      <c r="H172" s="186">
        <f t="shared" si="48"/>
        <v>1561.21</v>
      </c>
      <c r="I172" s="186">
        <f t="shared" si="48"/>
        <v>-12288.53</v>
      </c>
      <c r="J172" s="186">
        <f t="shared" si="48"/>
        <v>-609899.23</v>
      </c>
      <c r="K172" s="186">
        <f t="shared" si="48"/>
        <v>-622187.76</v>
      </c>
      <c r="L172" s="186">
        <f t="shared" si="48"/>
        <v>-745330.1</v>
      </c>
      <c r="M172" s="186">
        <f t="shared" si="48"/>
        <v>-913458.21</v>
      </c>
      <c r="N172" s="186">
        <f t="shared" si="48"/>
        <v>-1658788.31</v>
      </c>
      <c r="O172" s="186">
        <f t="shared" si="48"/>
        <v>1717720.04</v>
      </c>
      <c r="P172" s="186">
        <f t="shared" si="48"/>
        <v>0</v>
      </c>
      <c r="Q172" s="186">
        <f t="shared" si="48"/>
        <v>1267552.34</v>
      </c>
      <c r="R172" s="186">
        <f t="shared" si="48"/>
        <v>209837.68999999997</v>
      </c>
      <c r="S172" s="186">
        <f t="shared" si="48"/>
        <v>3195110.0700000008</v>
      </c>
      <c r="T172" s="186">
        <f t="shared" si="48"/>
        <v>10492911.170000024</v>
      </c>
      <c r="U172" s="112">
        <f t="shared" si="48"/>
        <v>-26333171.049999982</v>
      </c>
      <c r="V172" s="112">
        <f t="shared" si="48"/>
        <v>-15840259.879999965</v>
      </c>
      <c r="W172" s="112">
        <f t="shared" si="48"/>
        <v>-14672124.44</v>
      </c>
      <c r="X172" s="112">
        <f t="shared" si="48"/>
        <v>-30512384.31999997</v>
      </c>
      <c r="Y172" s="183"/>
    </row>
    <row r="173" spans="2:24" ht="12.75" hidden="1">
      <c r="B173" s="178"/>
      <c r="C173" s="177"/>
      <c r="D173" s="179"/>
      <c r="E173" s="154"/>
      <c r="F173" s="154"/>
      <c r="G173" s="182"/>
      <c r="H173" s="182"/>
      <c r="I173" s="182"/>
      <c r="J173" s="182"/>
      <c r="K173" s="182"/>
      <c r="L173" s="182"/>
      <c r="M173" s="182"/>
      <c r="N173" s="182"/>
      <c r="O173" s="182"/>
      <c r="P173" s="182"/>
      <c r="Q173" s="182"/>
      <c r="R173" s="182"/>
      <c r="S173" s="182"/>
      <c r="T173" s="182"/>
      <c r="U173" s="154"/>
      <c r="V173" s="154"/>
      <c r="W173" s="154"/>
      <c r="X173" s="154"/>
    </row>
    <row r="174" spans="1:25" ht="12.75">
      <c r="A174" s="177"/>
      <c r="B174" s="178"/>
      <c r="C174" s="177" t="s">
        <v>396</v>
      </c>
      <c r="D174" s="179"/>
      <c r="E174" s="154">
        <v>0</v>
      </c>
      <c r="F174" s="154">
        <v>0</v>
      </c>
      <c r="G174" s="182">
        <f aca="true" t="shared" si="49" ref="G174:G192">E174+F174</f>
        <v>0</v>
      </c>
      <c r="H174" s="182">
        <v>0</v>
      </c>
      <c r="I174" s="182">
        <v>0</v>
      </c>
      <c r="J174" s="182">
        <v>0</v>
      </c>
      <c r="K174" s="182">
        <f aca="true" t="shared" si="50" ref="K174:K192">J174+I174</f>
        <v>0</v>
      </c>
      <c r="L174" s="182">
        <v>0</v>
      </c>
      <c r="M174" s="182">
        <v>0</v>
      </c>
      <c r="N174" s="182">
        <f aca="true" t="shared" si="51" ref="N174:N192">L174+M174</f>
        <v>0</v>
      </c>
      <c r="O174" s="182">
        <v>0</v>
      </c>
      <c r="P174" s="182">
        <v>0</v>
      </c>
      <c r="Q174" s="182">
        <v>0</v>
      </c>
      <c r="R174" s="182">
        <v>0</v>
      </c>
      <c r="S174" s="182">
        <f aca="true" t="shared" si="52" ref="S174:S192">O174+P174+Q174+R174</f>
        <v>0</v>
      </c>
      <c r="T174" s="182">
        <f aca="true" t="shared" si="53" ref="T174:T192">G174+H174+K174+N174+S174</f>
        <v>0</v>
      </c>
      <c r="U174" s="154">
        <v>0</v>
      </c>
      <c r="V174" s="154">
        <f aca="true" t="shared" si="54" ref="V174:V192">T174+U174</f>
        <v>0</v>
      </c>
      <c r="W174" s="154">
        <v>0</v>
      </c>
      <c r="X174" s="154">
        <f aca="true" t="shared" si="55" ref="X174:X192">V174+W174</f>
        <v>0</v>
      </c>
      <c r="Y174" s="177"/>
    </row>
    <row r="175" spans="1:25" ht="12.75">
      <c r="A175" s="177"/>
      <c r="B175" s="178"/>
      <c r="C175" s="177" t="s">
        <v>397</v>
      </c>
      <c r="D175" s="179"/>
      <c r="E175" s="154">
        <v>0</v>
      </c>
      <c r="F175" s="154">
        <v>0</v>
      </c>
      <c r="G175" s="182">
        <f t="shared" si="49"/>
        <v>0</v>
      </c>
      <c r="H175" s="182">
        <v>0</v>
      </c>
      <c r="I175" s="182">
        <v>0</v>
      </c>
      <c r="J175" s="182">
        <v>0</v>
      </c>
      <c r="K175" s="182">
        <f t="shared" si="50"/>
        <v>0</v>
      </c>
      <c r="L175" s="182">
        <v>0</v>
      </c>
      <c r="M175" s="182">
        <v>0</v>
      </c>
      <c r="N175" s="182">
        <f t="shared" si="51"/>
        <v>0</v>
      </c>
      <c r="O175" s="182">
        <v>0</v>
      </c>
      <c r="P175" s="182">
        <v>0</v>
      </c>
      <c r="Q175" s="182">
        <v>0</v>
      </c>
      <c r="R175" s="182">
        <v>0</v>
      </c>
      <c r="S175" s="182">
        <f t="shared" si="52"/>
        <v>0</v>
      </c>
      <c r="T175" s="182">
        <f t="shared" si="53"/>
        <v>0</v>
      </c>
      <c r="U175" s="154">
        <v>0</v>
      </c>
      <c r="V175" s="154">
        <f t="shared" si="54"/>
        <v>0</v>
      </c>
      <c r="W175" s="154">
        <v>0</v>
      </c>
      <c r="X175" s="154">
        <f t="shared" si="55"/>
        <v>0</v>
      </c>
      <c r="Y175" s="177"/>
    </row>
    <row r="176" spans="1:25" ht="12.75">
      <c r="A176" s="192" t="s">
        <v>303</v>
      </c>
      <c r="B176" s="178"/>
      <c r="C176" s="177" t="s">
        <v>398</v>
      </c>
      <c r="D176" s="179"/>
      <c r="E176" s="154">
        <v>0</v>
      </c>
      <c r="F176" s="154">
        <v>0</v>
      </c>
      <c r="G176" s="182">
        <f t="shared" si="49"/>
        <v>0</v>
      </c>
      <c r="H176" s="182">
        <v>0</v>
      </c>
      <c r="I176" s="182">
        <v>0</v>
      </c>
      <c r="J176" s="182">
        <v>0</v>
      </c>
      <c r="K176" s="182">
        <f t="shared" si="50"/>
        <v>0</v>
      </c>
      <c r="L176" s="182">
        <v>0</v>
      </c>
      <c r="M176" s="182">
        <v>76405</v>
      </c>
      <c r="N176" s="182">
        <f t="shared" si="51"/>
        <v>76405</v>
      </c>
      <c r="O176" s="182">
        <v>0</v>
      </c>
      <c r="P176" s="182">
        <v>0</v>
      </c>
      <c r="Q176" s="182">
        <v>0</v>
      </c>
      <c r="R176" s="182">
        <v>0</v>
      </c>
      <c r="S176" s="182">
        <f t="shared" si="52"/>
        <v>0</v>
      </c>
      <c r="T176" s="182">
        <f t="shared" si="53"/>
        <v>76405</v>
      </c>
      <c r="U176" s="154">
        <v>0</v>
      </c>
      <c r="V176" s="154">
        <f t="shared" si="54"/>
        <v>76405</v>
      </c>
      <c r="W176" s="154">
        <v>0</v>
      </c>
      <c r="X176" s="154">
        <f t="shared" si="55"/>
        <v>76405</v>
      </c>
      <c r="Y176" s="192"/>
    </row>
    <row r="177" spans="1:24" ht="12.75" hidden="1" outlineLevel="1">
      <c r="A177" s="134" t="s">
        <v>1085</v>
      </c>
      <c r="C177" s="136" t="s">
        <v>1086</v>
      </c>
      <c r="D177" s="136" t="s">
        <v>1087</v>
      </c>
      <c r="E177" s="134">
        <v>0</v>
      </c>
      <c r="F177" s="134">
        <v>0</v>
      </c>
      <c r="G177" s="188">
        <f t="shared" si="49"/>
        <v>0</v>
      </c>
      <c r="H177" s="189">
        <v>0</v>
      </c>
      <c r="I177" s="189">
        <v>0</v>
      </c>
      <c r="J177" s="189">
        <v>0</v>
      </c>
      <c r="K177" s="189">
        <f t="shared" si="50"/>
        <v>0</v>
      </c>
      <c r="L177" s="189">
        <v>0</v>
      </c>
      <c r="M177" s="189">
        <v>294616.39</v>
      </c>
      <c r="N177" s="189">
        <f t="shared" si="51"/>
        <v>294616.39</v>
      </c>
      <c r="O177" s="188">
        <v>0</v>
      </c>
      <c r="P177" s="188">
        <v>0</v>
      </c>
      <c r="Q177" s="188">
        <v>0</v>
      </c>
      <c r="R177" s="188">
        <v>0</v>
      </c>
      <c r="S177" s="188">
        <f t="shared" si="52"/>
        <v>0</v>
      </c>
      <c r="T177" s="188">
        <f t="shared" si="53"/>
        <v>294616.39</v>
      </c>
      <c r="U177" s="134">
        <v>0</v>
      </c>
      <c r="V177" s="134">
        <f t="shared" si="54"/>
        <v>294616.39</v>
      </c>
      <c r="W177" s="136">
        <v>0</v>
      </c>
      <c r="X177" s="134">
        <f t="shared" si="55"/>
        <v>294616.39</v>
      </c>
    </row>
    <row r="178" spans="1:24" ht="12.75" hidden="1" outlineLevel="1">
      <c r="A178" s="134" t="s">
        <v>1088</v>
      </c>
      <c r="C178" s="136" t="s">
        <v>1089</v>
      </c>
      <c r="D178" s="136" t="s">
        <v>1090</v>
      </c>
      <c r="E178" s="134">
        <v>0</v>
      </c>
      <c r="F178" s="134">
        <v>19400893.08</v>
      </c>
      <c r="G178" s="188">
        <f t="shared" si="49"/>
        <v>19400893.08</v>
      </c>
      <c r="H178" s="189">
        <v>0</v>
      </c>
      <c r="I178" s="189">
        <v>0</v>
      </c>
      <c r="J178" s="189">
        <v>0</v>
      </c>
      <c r="K178" s="189">
        <f t="shared" si="50"/>
        <v>0</v>
      </c>
      <c r="L178" s="189">
        <v>0</v>
      </c>
      <c r="M178" s="189">
        <v>0</v>
      </c>
      <c r="N178" s="189">
        <f t="shared" si="51"/>
        <v>0</v>
      </c>
      <c r="O178" s="188">
        <v>97378.92</v>
      </c>
      <c r="P178" s="188">
        <v>0</v>
      </c>
      <c r="Q178" s="188">
        <v>-0.01</v>
      </c>
      <c r="R178" s="188">
        <v>0</v>
      </c>
      <c r="S178" s="188">
        <f t="shared" si="52"/>
        <v>97378.91</v>
      </c>
      <c r="T178" s="188">
        <f t="shared" si="53"/>
        <v>19498271.99</v>
      </c>
      <c r="U178" s="134">
        <v>0</v>
      </c>
      <c r="V178" s="134">
        <f t="shared" si="54"/>
        <v>19498271.99</v>
      </c>
      <c r="W178" s="136">
        <v>0</v>
      </c>
      <c r="X178" s="134">
        <f t="shared" si="55"/>
        <v>19498271.99</v>
      </c>
    </row>
    <row r="179" spans="1:24" ht="12.75" hidden="1" outlineLevel="1">
      <c r="A179" s="134" t="s">
        <v>1091</v>
      </c>
      <c r="C179" s="136" t="s">
        <v>1092</v>
      </c>
      <c r="D179" s="136" t="s">
        <v>1093</v>
      </c>
      <c r="E179" s="134">
        <v>0</v>
      </c>
      <c r="F179" s="134">
        <v>-18803342.69</v>
      </c>
      <c r="G179" s="188">
        <f t="shared" si="49"/>
        <v>-18803342.69</v>
      </c>
      <c r="H179" s="189">
        <v>0</v>
      </c>
      <c r="I179" s="189">
        <v>0</v>
      </c>
      <c r="J179" s="189">
        <v>0</v>
      </c>
      <c r="K179" s="189">
        <f t="shared" si="50"/>
        <v>0</v>
      </c>
      <c r="L179" s="189">
        <v>0</v>
      </c>
      <c r="M179" s="189">
        <v>0</v>
      </c>
      <c r="N179" s="189">
        <f t="shared" si="51"/>
        <v>0</v>
      </c>
      <c r="O179" s="188">
        <v>-568494.46</v>
      </c>
      <c r="P179" s="188">
        <v>0</v>
      </c>
      <c r="Q179" s="188">
        <v>0</v>
      </c>
      <c r="R179" s="188">
        <v>0</v>
      </c>
      <c r="S179" s="188">
        <f t="shared" si="52"/>
        <v>-568494.46</v>
      </c>
      <c r="T179" s="188">
        <f t="shared" si="53"/>
        <v>-19371837.150000002</v>
      </c>
      <c r="U179" s="134">
        <v>0</v>
      </c>
      <c r="V179" s="134">
        <f t="shared" si="54"/>
        <v>-19371837.150000002</v>
      </c>
      <c r="W179" s="136">
        <v>0</v>
      </c>
      <c r="X179" s="134">
        <f t="shared" si="55"/>
        <v>-19371837.150000002</v>
      </c>
    </row>
    <row r="180" spans="1:24" ht="12.75" hidden="1" outlineLevel="1">
      <c r="A180" s="134" t="s">
        <v>1094</v>
      </c>
      <c r="C180" s="136" t="s">
        <v>1095</v>
      </c>
      <c r="D180" s="136" t="s">
        <v>1096</v>
      </c>
      <c r="E180" s="134">
        <v>0</v>
      </c>
      <c r="F180" s="134">
        <v>0</v>
      </c>
      <c r="G180" s="188">
        <f t="shared" si="49"/>
        <v>0</v>
      </c>
      <c r="H180" s="189">
        <v>0</v>
      </c>
      <c r="I180" s="189">
        <v>0</v>
      </c>
      <c r="J180" s="189">
        <v>-4392.42</v>
      </c>
      <c r="K180" s="189">
        <f t="shared" si="50"/>
        <v>-4392.42</v>
      </c>
      <c r="L180" s="189">
        <v>0</v>
      </c>
      <c r="M180" s="189">
        <v>0</v>
      </c>
      <c r="N180" s="189">
        <f t="shared" si="51"/>
        <v>0</v>
      </c>
      <c r="O180" s="188">
        <v>0</v>
      </c>
      <c r="P180" s="188">
        <v>0</v>
      </c>
      <c r="Q180" s="188">
        <v>0</v>
      </c>
      <c r="R180" s="188">
        <v>0</v>
      </c>
      <c r="S180" s="188">
        <f t="shared" si="52"/>
        <v>0</v>
      </c>
      <c r="T180" s="188">
        <f t="shared" si="53"/>
        <v>-4392.42</v>
      </c>
      <c r="U180" s="134">
        <v>0</v>
      </c>
      <c r="V180" s="134">
        <f t="shared" si="54"/>
        <v>-4392.42</v>
      </c>
      <c r="W180" s="136">
        <v>0</v>
      </c>
      <c r="X180" s="134">
        <f t="shared" si="55"/>
        <v>-4392.42</v>
      </c>
    </row>
    <row r="181" spans="1:20" ht="12.75" outlineLevel="1">
      <c r="A181" s="135"/>
      <c r="B181" s="178"/>
      <c r="C181" s="177"/>
      <c r="D181" s="179"/>
      <c r="E181" s="154"/>
      <c r="F181" s="154"/>
      <c r="G181" s="182"/>
      <c r="H181" s="182"/>
      <c r="I181" s="182"/>
      <c r="J181" s="182"/>
      <c r="K181" s="182"/>
      <c r="L181" s="182"/>
      <c r="M181" s="182"/>
      <c r="N181" s="182"/>
      <c r="O181" s="182"/>
      <c r="P181" s="182"/>
      <c r="Q181" s="182"/>
      <c r="R181" s="182"/>
      <c r="S181" s="182"/>
      <c r="T181" s="182"/>
    </row>
    <row r="182" spans="1:25" s="190" customFormat="1" ht="12.75" outlineLevel="1">
      <c r="A182" s="160"/>
      <c r="B182" s="184"/>
      <c r="C182" s="185" t="s">
        <v>1097</v>
      </c>
      <c r="D182" s="75"/>
      <c r="E182" s="112"/>
      <c r="F182" s="112"/>
      <c r="G182" s="186">
        <f>G170+G174+G175+G176</f>
        <v>12327810.059999999</v>
      </c>
      <c r="H182" s="186">
        <f aca="true" t="shared" si="56" ref="H182:T182">H170+H174+H175+H176</f>
        <v>1561.21</v>
      </c>
      <c r="I182" s="186">
        <f t="shared" si="56"/>
        <v>34.01</v>
      </c>
      <c r="J182" s="186">
        <f t="shared" si="56"/>
        <v>199823.35</v>
      </c>
      <c r="K182" s="186">
        <f t="shared" si="56"/>
        <v>199857.36</v>
      </c>
      <c r="L182" s="186">
        <f t="shared" si="56"/>
        <v>-745330.1</v>
      </c>
      <c r="M182" s="186">
        <f t="shared" si="56"/>
        <v>-837053.21</v>
      </c>
      <c r="N182" s="186">
        <f t="shared" si="56"/>
        <v>-1582383.31</v>
      </c>
      <c r="O182" s="186">
        <f t="shared" si="56"/>
        <v>4238178.38</v>
      </c>
      <c r="P182" s="186">
        <f t="shared" si="56"/>
        <v>0</v>
      </c>
      <c r="Q182" s="186">
        <f t="shared" si="56"/>
        <v>1274666.56</v>
      </c>
      <c r="R182" s="186">
        <f t="shared" si="56"/>
        <v>-10666.67</v>
      </c>
      <c r="S182" s="186">
        <f t="shared" si="56"/>
        <v>5502178.2700000005</v>
      </c>
      <c r="T182" s="186">
        <f t="shared" si="56"/>
        <v>16449023.59</v>
      </c>
      <c r="U182" s="193"/>
      <c r="V182" s="193"/>
      <c r="W182" s="161"/>
      <c r="X182" s="193"/>
      <c r="Y182" s="193"/>
    </row>
    <row r="183" spans="1:20" ht="12.75" outlineLevel="1">
      <c r="A183" s="194"/>
      <c r="B183" s="178"/>
      <c r="C183" s="177"/>
      <c r="D183" s="179"/>
      <c r="E183" s="154"/>
      <c r="F183" s="154"/>
      <c r="G183" s="182"/>
      <c r="H183" s="182"/>
      <c r="I183" s="182"/>
      <c r="J183" s="182"/>
      <c r="K183" s="182"/>
      <c r="L183" s="182"/>
      <c r="M183" s="182"/>
      <c r="N183" s="182"/>
      <c r="O183" s="182"/>
      <c r="P183" s="182"/>
      <c r="Q183" s="182"/>
      <c r="R183" s="182"/>
      <c r="S183" s="182"/>
      <c r="T183" s="182"/>
    </row>
    <row r="184" spans="1:25" ht="12.75">
      <c r="A184" s="177" t="s">
        <v>1098</v>
      </c>
      <c r="B184" s="178"/>
      <c r="C184" s="177" t="s">
        <v>399</v>
      </c>
      <c r="D184" s="179"/>
      <c r="E184" s="154">
        <v>0</v>
      </c>
      <c r="F184" s="154">
        <v>597550.3899999969</v>
      </c>
      <c r="G184" s="182">
        <f t="shared" si="49"/>
        <v>597550.3899999969</v>
      </c>
      <c r="H184" s="182">
        <v>0</v>
      </c>
      <c r="I184" s="182">
        <v>0</v>
      </c>
      <c r="J184" s="182">
        <v>-4392.42</v>
      </c>
      <c r="K184" s="182">
        <f t="shared" si="50"/>
        <v>-4392.42</v>
      </c>
      <c r="L184" s="182">
        <v>0</v>
      </c>
      <c r="M184" s="182">
        <v>294616.39</v>
      </c>
      <c r="N184" s="182">
        <f t="shared" si="51"/>
        <v>294616.39</v>
      </c>
      <c r="O184" s="182">
        <v>-471115.54</v>
      </c>
      <c r="P184" s="182">
        <v>0</v>
      </c>
      <c r="Q184" s="182">
        <v>-0.01</v>
      </c>
      <c r="R184" s="182">
        <v>0</v>
      </c>
      <c r="S184" s="182">
        <f t="shared" si="52"/>
        <v>-471115.55</v>
      </c>
      <c r="T184" s="182">
        <f t="shared" si="53"/>
        <v>416658.80999999685</v>
      </c>
      <c r="U184" s="154">
        <v>0</v>
      </c>
      <c r="V184" s="154">
        <f t="shared" si="54"/>
        <v>416658.80999999685</v>
      </c>
      <c r="W184" s="154">
        <v>0</v>
      </c>
      <c r="X184" s="154">
        <f t="shared" si="55"/>
        <v>416658.80999999685</v>
      </c>
      <c r="Y184" s="177"/>
    </row>
    <row r="185" spans="1:24" ht="12.75" hidden="1" outlineLevel="1">
      <c r="A185" s="134" t="s">
        <v>1099</v>
      </c>
      <c r="C185" s="136" t="s">
        <v>1100</v>
      </c>
      <c r="D185" s="136" t="s">
        <v>1101</v>
      </c>
      <c r="E185" s="134">
        <v>0</v>
      </c>
      <c r="F185" s="134">
        <v>0</v>
      </c>
      <c r="G185" s="188">
        <f t="shared" si="49"/>
        <v>0</v>
      </c>
      <c r="H185" s="189">
        <v>0</v>
      </c>
      <c r="I185" s="189">
        <v>830.34</v>
      </c>
      <c r="J185" s="189">
        <v>111825.86</v>
      </c>
      <c r="K185" s="189">
        <f t="shared" si="50"/>
        <v>112656.2</v>
      </c>
      <c r="L185" s="189">
        <v>0</v>
      </c>
      <c r="M185" s="189">
        <v>0</v>
      </c>
      <c r="N185" s="189">
        <f t="shared" si="51"/>
        <v>0</v>
      </c>
      <c r="O185" s="188">
        <v>5286357.55</v>
      </c>
      <c r="P185" s="188">
        <v>0</v>
      </c>
      <c r="Q185" s="188">
        <v>0</v>
      </c>
      <c r="R185" s="188">
        <v>0</v>
      </c>
      <c r="S185" s="188">
        <f t="shared" si="52"/>
        <v>5286357.55</v>
      </c>
      <c r="T185" s="188">
        <f t="shared" si="53"/>
        <v>5399013.75</v>
      </c>
      <c r="U185" s="134">
        <v>0</v>
      </c>
      <c r="V185" s="134">
        <f t="shared" si="54"/>
        <v>5399013.75</v>
      </c>
      <c r="W185" s="136">
        <v>0</v>
      </c>
      <c r="X185" s="134">
        <f t="shared" si="55"/>
        <v>5399013.75</v>
      </c>
    </row>
    <row r="186" spans="1:24" ht="12.75" hidden="1" outlineLevel="1">
      <c r="A186" s="134" t="s">
        <v>1102</v>
      </c>
      <c r="C186" s="136" t="s">
        <v>1103</v>
      </c>
      <c r="D186" s="136" t="s">
        <v>1104</v>
      </c>
      <c r="E186" s="134">
        <v>0</v>
      </c>
      <c r="F186" s="134">
        <v>0</v>
      </c>
      <c r="G186" s="188">
        <f t="shared" si="49"/>
        <v>0</v>
      </c>
      <c r="H186" s="189">
        <v>0</v>
      </c>
      <c r="I186" s="189">
        <v>0</v>
      </c>
      <c r="J186" s="189">
        <v>0</v>
      </c>
      <c r="K186" s="189">
        <f t="shared" si="50"/>
        <v>0</v>
      </c>
      <c r="L186" s="189">
        <v>0</v>
      </c>
      <c r="M186" s="189">
        <v>0</v>
      </c>
      <c r="N186" s="189">
        <f t="shared" si="51"/>
        <v>0</v>
      </c>
      <c r="O186" s="188">
        <v>2514697.25</v>
      </c>
      <c r="P186" s="188">
        <v>0</v>
      </c>
      <c r="Q186" s="188">
        <v>0</v>
      </c>
      <c r="R186" s="188">
        <v>0</v>
      </c>
      <c r="S186" s="188">
        <f t="shared" si="52"/>
        <v>2514697.25</v>
      </c>
      <c r="T186" s="188">
        <f t="shared" si="53"/>
        <v>2514697.25</v>
      </c>
      <c r="U186" s="134">
        <v>0</v>
      </c>
      <c r="V186" s="134">
        <f t="shared" si="54"/>
        <v>2514697.25</v>
      </c>
      <c r="W186" s="136">
        <v>0</v>
      </c>
      <c r="X186" s="134">
        <f t="shared" si="55"/>
        <v>2514697.25</v>
      </c>
    </row>
    <row r="187" spans="1:24" ht="12.75" hidden="1" outlineLevel="1">
      <c r="A187" s="134" t="s">
        <v>1105</v>
      </c>
      <c r="C187" s="136" t="s">
        <v>1106</v>
      </c>
      <c r="D187" s="136" t="s">
        <v>1107</v>
      </c>
      <c r="E187" s="134">
        <v>0</v>
      </c>
      <c r="F187" s="134">
        <v>0</v>
      </c>
      <c r="G187" s="188">
        <f t="shared" si="49"/>
        <v>0</v>
      </c>
      <c r="H187" s="189">
        <v>0</v>
      </c>
      <c r="I187" s="189">
        <v>0</v>
      </c>
      <c r="J187" s="189">
        <v>0</v>
      </c>
      <c r="K187" s="189">
        <f t="shared" si="50"/>
        <v>0</v>
      </c>
      <c r="L187" s="189">
        <v>0</v>
      </c>
      <c r="M187" s="189">
        <v>0</v>
      </c>
      <c r="N187" s="189">
        <f t="shared" si="51"/>
        <v>0</v>
      </c>
      <c r="O187" s="188">
        <v>12329680.42</v>
      </c>
      <c r="P187" s="188">
        <v>0</v>
      </c>
      <c r="Q187" s="188">
        <v>0</v>
      </c>
      <c r="R187" s="188">
        <v>0</v>
      </c>
      <c r="S187" s="188">
        <f t="shared" si="52"/>
        <v>12329680.42</v>
      </c>
      <c r="T187" s="188">
        <f t="shared" si="53"/>
        <v>12329680.42</v>
      </c>
      <c r="U187" s="134">
        <v>0</v>
      </c>
      <c r="V187" s="134">
        <f t="shared" si="54"/>
        <v>12329680.42</v>
      </c>
      <c r="W187" s="136">
        <v>0</v>
      </c>
      <c r="X187" s="134">
        <f t="shared" si="55"/>
        <v>12329680.42</v>
      </c>
    </row>
    <row r="188" spans="1:24" ht="12.75" hidden="1" outlineLevel="1">
      <c r="A188" s="134" t="s">
        <v>1108</v>
      </c>
      <c r="C188" s="136" t="s">
        <v>1109</v>
      </c>
      <c r="D188" s="136" t="s">
        <v>1110</v>
      </c>
      <c r="E188" s="134">
        <v>0</v>
      </c>
      <c r="F188" s="134">
        <v>27818.6</v>
      </c>
      <c r="G188" s="188">
        <f t="shared" si="49"/>
        <v>27818.6</v>
      </c>
      <c r="H188" s="189">
        <v>0</v>
      </c>
      <c r="I188" s="189">
        <v>0</v>
      </c>
      <c r="J188" s="189">
        <v>0</v>
      </c>
      <c r="K188" s="189">
        <f t="shared" si="50"/>
        <v>0</v>
      </c>
      <c r="L188" s="189">
        <v>0</v>
      </c>
      <c r="M188" s="189">
        <v>-115369.75</v>
      </c>
      <c r="N188" s="189">
        <f t="shared" si="51"/>
        <v>-115369.75</v>
      </c>
      <c r="O188" s="188">
        <v>581777.12</v>
      </c>
      <c r="P188" s="188">
        <v>0</v>
      </c>
      <c r="Q188" s="188">
        <v>522581.62</v>
      </c>
      <c r="R188" s="188">
        <v>0</v>
      </c>
      <c r="S188" s="188">
        <f t="shared" si="52"/>
        <v>1104358.74</v>
      </c>
      <c r="T188" s="188">
        <f t="shared" si="53"/>
        <v>1016807.59</v>
      </c>
      <c r="U188" s="134">
        <v>0</v>
      </c>
      <c r="V188" s="134">
        <f t="shared" si="54"/>
        <v>1016807.59</v>
      </c>
      <c r="W188" s="136">
        <v>0</v>
      </c>
      <c r="X188" s="134">
        <f t="shared" si="55"/>
        <v>1016807.59</v>
      </c>
    </row>
    <row r="189" spans="1:24" ht="12.75" hidden="1" outlineLevel="1">
      <c r="A189" s="134" t="s">
        <v>1111</v>
      </c>
      <c r="C189" s="136" t="s">
        <v>1112</v>
      </c>
      <c r="D189" s="136" t="s">
        <v>1113</v>
      </c>
      <c r="E189" s="134">
        <v>0</v>
      </c>
      <c r="F189" s="134">
        <v>0</v>
      </c>
      <c r="G189" s="188">
        <f t="shared" si="49"/>
        <v>0</v>
      </c>
      <c r="H189" s="189">
        <v>0</v>
      </c>
      <c r="I189" s="189">
        <v>0</v>
      </c>
      <c r="J189" s="189">
        <v>-345000</v>
      </c>
      <c r="K189" s="189">
        <f t="shared" si="50"/>
        <v>-345000</v>
      </c>
      <c r="L189" s="189">
        <v>0</v>
      </c>
      <c r="M189" s="189">
        <v>-24000</v>
      </c>
      <c r="N189" s="189">
        <f t="shared" si="51"/>
        <v>-24000</v>
      </c>
      <c r="O189" s="188">
        <v>0</v>
      </c>
      <c r="P189" s="188">
        <v>0</v>
      </c>
      <c r="Q189" s="188">
        <v>0</v>
      </c>
      <c r="R189" s="188">
        <v>0</v>
      </c>
      <c r="S189" s="188">
        <f t="shared" si="52"/>
        <v>0</v>
      </c>
      <c r="T189" s="188">
        <f t="shared" si="53"/>
        <v>-369000</v>
      </c>
      <c r="U189" s="134">
        <v>0</v>
      </c>
      <c r="V189" s="134">
        <f t="shared" si="54"/>
        <v>-369000</v>
      </c>
      <c r="W189" s="136">
        <v>0</v>
      </c>
      <c r="X189" s="134">
        <f t="shared" si="55"/>
        <v>-369000</v>
      </c>
    </row>
    <row r="190" spans="1:24" ht="12.75" hidden="1" outlineLevel="1">
      <c r="A190" s="134" t="s">
        <v>1114</v>
      </c>
      <c r="C190" s="136" t="s">
        <v>1115</v>
      </c>
      <c r="D190" s="136" t="s">
        <v>1116</v>
      </c>
      <c r="E190" s="134">
        <v>0</v>
      </c>
      <c r="F190" s="134">
        <v>-474582.31</v>
      </c>
      <c r="G190" s="188">
        <f t="shared" si="49"/>
        <v>-474582.31</v>
      </c>
      <c r="H190" s="189">
        <v>0</v>
      </c>
      <c r="I190" s="189">
        <v>0</v>
      </c>
      <c r="J190" s="189">
        <v>0</v>
      </c>
      <c r="K190" s="189">
        <f t="shared" si="50"/>
        <v>0</v>
      </c>
      <c r="L190" s="189">
        <v>0</v>
      </c>
      <c r="M190" s="189">
        <v>0</v>
      </c>
      <c r="N190" s="189">
        <f t="shared" si="51"/>
        <v>0</v>
      </c>
      <c r="O190" s="188">
        <v>-1013867.95</v>
      </c>
      <c r="P190" s="188">
        <v>0</v>
      </c>
      <c r="Q190" s="188">
        <v>0</v>
      </c>
      <c r="R190" s="188">
        <v>0</v>
      </c>
      <c r="S190" s="188">
        <f t="shared" si="52"/>
        <v>-1013867.95</v>
      </c>
      <c r="T190" s="188">
        <f t="shared" si="53"/>
        <v>-1488450.26</v>
      </c>
      <c r="U190" s="134">
        <v>0</v>
      </c>
      <c r="V190" s="134">
        <f t="shared" si="54"/>
        <v>-1488450.26</v>
      </c>
      <c r="W190" s="136">
        <v>0</v>
      </c>
      <c r="X190" s="134">
        <f t="shared" si="55"/>
        <v>-1488450.26</v>
      </c>
    </row>
    <row r="191" spans="1:24" ht="12.75" hidden="1" outlineLevel="1">
      <c r="A191" s="134" t="s">
        <v>1117</v>
      </c>
      <c r="C191" s="136" t="s">
        <v>1118</v>
      </c>
      <c r="D191" s="136" t="s">
        <v>1119</v>
      </c>
      <c r="E191" s="134">
        <v>0</v>
      </c>
      <c r="F191" s="134">
        <v>0</v>
      </c>
      <c r="G191" s="188">
        <f t="shared" si="49"/>
        <v>0</v>
      </c>
      <c r="H191" s="189">
        <v>0</v>
      </c>
      <c r="I191" s="189">
        <v>0</v>
      </c>
      <c r="J191" s="189">
        <v>0</v>
      </c>
      <c r="K191" s="189">
        <f t="shared" si="50"/>
        <v>0</v>
      </c>
      <c r="L191" s="189">
        <v>0</v>
      </c>
      <c r="M191" s="189">
        <v>0</v>
      </c>
      <c r="N191" s="189">
        <f t="shared" si="51"/>
        <v>0</v>
      </c>
      <c r="O191" s="188">
        <v>-13510577.66</v>
      </c>
      <c r="P191" s="188">
        <v>0</v>
      </c>
      <c r="Q191" s="188">
        <v>0</v>
      </c>
      <c r="R191" s="188">
        <v>0</v>
      </c>
      <c r="S191" s="188">
        <f t="shared" si="52"/>
        <v>-13510577.66</v>
      </c>
      <c r="T191" s="188">
        <f t="shared" si="53"/>
        <v>-13510577.66</v>
      </c>
      <c r="U191" s="134">
        <v>0</v>
      </c>
      <c r="V191" s="134">
        <f t="shared" si="54"/>
        <v>-13510577.66</v>
      </c>
      <c r="W191" s="136">
        <v>0</v>
      </c>
      <c r="X191" s="134">
        <f t="shared" si="55"/>
        <v>-13510577.66</v>
      </c>
    </row>
    <row r="192" spans="1:24" ht="12.75" hidden="1" outlineLevel="1">
      <c r="A192" s="134" t="s">
        <v>1120</v>
      </c>
      <c r="C192" s="136" t="s">
        <v>1121</v>
      </c>
      <c r="D192" s="136" t="s">
        <v>1122</v>
      </c>
      <c r="E192" s="134">
        <v>0</v>
      </c>
      <c r="F192" s="134">
        <v>90366.21</v>
      </c>
      <c r="G192" s="188">
        <f t="shared" si="49"/>
        <v>90366.21</v>
      </c>
      <c r="H192" s="189">
        <v>0</v>
      </c>
      <c r="I192" s="189">
        <v>0</v>
      </c>
      <c r="J192" s="189">
        <v>0</v>
      </c>
      <c r="K192" s="189">
        <f t="shared" si="50"/>
        <v>0</v>
      </c>
      <c r="L192" s="189">
        <v>0</v>
      </c>
      <c r="M192" s="189">
        <v>0</v>
      </c>
      <c r="N192" s="189">
        <f t="shared" si="51"/>
        <v>0</v>
      </c>
      <c r="O192" s="188">
        <v>-581777.12</v>
      </c>
      <c r="P192" s="188">
        <v>0</v>
      </c>
      <c r="Q192" s="188">
        <v>0</v>
      </c>
      <c r="R192" s="188">
        <v>0</v>
      </c>
      <c r="S192" s="188">
        <f t="shared" si="52"/>
        <v>-581777.12</v>
      </c>
      <c r="T192" s="188">
        <f t="shared" si="53"/>
        <v>-491410.91</v>
      </c>
      <c r="U192" s="134">
        <v>0</v>
      </c>
      <c r="V192" s="134">
        <f t="shared" si="54"/>
        <v>-491410.91</v>
      </c>
      <c r="W192" s="136">
        <v>0</v>
      </c>
      <c r="X192" s="134">
        <f t="shared" si="55"/>
        <v>-491410.91</v>
      </c>
    </row>
    <row r="193" spans="1:25" ht="12.75" collapsed="1">
      <c r="A193" s="177" t="s">
        <v>1123</v>
      </c>
      <c r="B193" s="178"/>
      <c r="C193" s="177" t="s">
        <v>400</v>
      </c>
      <c r="D193" s="179"/>
      <c r="E193" s="154">
        <v>0</v>
      </c>
      <c r="F193" s="154">
        <v>-356397.5</v>
      </c>
      <c r="G193" s="182">
        <f>E193+F193</f>
        <v>-356397.5</v>
      </c>
      <c r="H193" s="182">
        <v>0</v>
      </c>
      <c r="I193" s="182">
        <v>830.34</v>
      </c>
      <c r="J193" s="182">
        <v>-233174.14</v>
      </c>
      <c r="K193" s="182">
        <f>J193+I193</f>
        <v>-232343.80000000002</v>
      </c>
      <c r="L193" s="182">
        <v>0</v>
      </c>
      <c r="M193" s="182">
        <v>-139369.75</v>
      </c>
      <c r="N193" s="182">
        <f>L193+M193</f>
        <v>-139369.75</v>
      </c>
      <c r="O193" s="182">
        <v>5606289.61</v>
      </c>
      <c r="P193" s="182">
        <v>0</v>
      </c>
      <c r="Q193" s="182">
        <v>522581.62</v>
      </c>
      <c r="R193" s="182">
        <v>0</v>
      </c>
      <c r="S193" s="182">
        <f>O193+P193+Q193+R193</f>
        <v>6128871.23</v>
      </c>
      <c r="T193" s="182">
        <f>G193+H193+K193+N193+S193</f>
        <v>5400760.180000001</v>
      </c>
      <c r="U193" s="154">
        <v>0</v>
      </c>
      <c r="V193" s="154">
        <f>T193+U193</f>
        <v>5400760.180000001</v>
      </c>
      <c r="W193" s="154">
        <v>0</v>
      </c>
      <c r="X193" s="154">
        <f>V193+W193</f>
        <v>5400760.180000001</v>
      </c>
      <c r="Y193" s="177"/>
    </row>
    <row r="194" spans="1:25" ht="12.75">
      <c r="A194" s="136" t="s">
        <v>1124</v>
      </c>
      <c r="B194" s="178"/>
      <c r="C194" s="177" t="s">
        <v>1125</v>
      </c>
      <c r="D194" s="179"/>
      <c r="E194" s="154">
        <v>0</v>
      </c>
      <c r="F194" s="154">
        <v>0</v>
      </c>
      <c r="G194" s="182">
        <f>E194+F194</f>
        <v>0</v>
      </c>
      <c r="H194" s="182">
        <v>0</v>
      </c>
      <c r="I194" s="182">
        <v>0</v>
      </c>
      <c r="J194" s="182">
        <v>0</v>
      </c>
      <c r="K194" s="182">
        <f>J194+I194</f>
        <v>0</v>
      </c>
      <c r="L194" s="182">
        <v>0</v>
      </c>
      <c r="M194" s="182">
        <v>0</v>
      </c>
      <c r="N194" s="182">
        <f>L194+M194</f>
        <v>0</v>
      </c>
      <c r="O194" s="182">
        <v>0</v>
      </c>
      <c r="P194" s="182">
        <v>0</v>
      </c>
      <c r="Q194" s="182">
        <v>0</v>
      </c>
      <c r="R194" s="182">
        <v>0</v>
      </c>
      <c r="S194" s="182">
        <f>O194+P194+Q194+R194</f>
        <v>0</v>
      </c>
      <c r="T194" s="182">
        <f>G194+H194+K194+N194+S194</f>
        <v>0</v>
      </c>
      <c r="U194" s="154">
        <v>0</v>
      </c>
      <c r="V194" s="154">
        <f>T194+U194</f>
        <v>0</v>
      </c>
      <c r="W194" s="154">
        <v>0</v>
      </c>
      <c r="X194" s="154">
        <f>V194+W194</f>
        <v>0</v>
      </c>
      <c r="Y194" s="136"/>
    </row>
    <row r="195" spans="1:25" ht="15">
      <c r="A195" s="175"/>
      <c r="B195" s="178"/>
      <c r="C195" s="177"/>
      <c r="D195" s="179"/>
      <c r="E195" s="154"/>
      <c r="F195" s="154"/>
      <c r="G195" s="182"/>
      <c r="H195" s="182"/>
      <c r="I195" s="182"/>
      <c r="J195" s="182"/>
      <c r="K195" s="182"/>
      <c r="L195" s="182"/>
      <c r="M195" s="182"/>
      <c r="N195" s="182"/>
      <c r="O195" s="182"/>
      <c r="P195" s="182"/>
      <c r="Q195" s="182"/>
      <c r="R195" s="182"/>
      <c r="S195" s="182"/>
      <c r="T195" s="182"/>
      <c r="U195" s="154"/>
      <c r="V195" s="154"/>
      <c r="W195" s="154"/>
      <c r="X195" s="154"/>
      <c r="Y195" s="175"/>
    </row>
    <row r="196" spans="1:25" s="190" customFormat="1" ht="15.75">
      <c r="A196" s="183"/>
      <c r="B196" s="184"/>
      <c r="C196" s="185" t="s">
        <v>1126</v>
      </c>
      <c r="D196" s="75"/>
      <c r="E196" s="112">
        <f>E174+E175+E176+E184+E193+E194</f>
        <v>0</v>
      </c>
      <c r="F196" s="112">
        <f>F174+F175+F176+F184+F193+F194</f>
        <v>241152.88999999687</v>
      </c>
      <c r="G196" s="186">
        <f>G182++G184+G193+G194</f>
        <v>12568962.949999996</v>
      </c>
      <c r="H196" s="186">
        <f aca="true" t="shared" si="57" ref="H196:T196">H182++H184+H193+H194</f>
        <v>1561.21</v>
      </c>
      <c r="I196" s="186">
        <f t="shared" si="57"/>
        <v>864.35</v>
      </c>
      <c r="J196" s="186">
        <f t="shared" si="57"/>
        <v>-37743.21000000002</v>
      </c>
      <c r="K196" s="186">
        <f t="shared" si="57"/>
        <v>-36878.860000000044</v>
      </c>
      <c r="L196" s="186">
        <f t="shared" si="57"/>
        <v>-745330.1</v>
      </c>
      <c r="M196" s="186">
        <f t="shared" si="57"/>
        <v>-681806.57</v>
      </c>
      <c r="N196" s="186">
        <f t="shared" si="57"/>
        <v>-1427136.67</v>
      </c>
      <c r="O196" s="186">
        <f t="shared" si="57"/>
        <v>9373352.45</v>
      </c>
      <c r="P196" s="186">
        <f t="shared" si="57"/>
        <v>0</v>
      </c>
      <c r="Q196" s="186">
        <f t="shared" si="57"/>
        <v>1797248.17</v>
      </c>
      <c r="R196" s="186">
        <f t="shared" si="57"/>
        <v>-10666.67</v>
      </c>
      <c r="S196" s="186">
        <f t="shared" si="57"/>
        <v>11159933.950000001</v>
      </c>
      <c r="T196" s="186">
        <f t="shared" si="57"/>
        <v>22266442.58</v>
      </c>
      <c r="U196" s="112">
        <f>U174+U175+U176+U184+U193+U194</f>
        <v>0</v>
      </c>
      <c r="V196" s="112">
        <f>V174+V175+V176+V184+V193+V194</f>
        <v>5893823.989999997</v>
      </c>
      <c r="W196" s="112">
        <f>W174+W175+W176+W184+W193+W194</f>
        <v>0</v>
      </c>
      <c r="X196" s="112">
        <f>X174+X175+X176+X184+X193+X194</f>
        <v>5893823.989999997</v>
      </c>
      <c r="Y196" s="183"/>
    </row>
    <row r="197" spans="1:25" ht="15">
      <c r="A197" s="175"/>
      <c r="B197" s="178"/>
      <c r="C197" s="185"/>
      <c r="D197" s="179"/>
      <c r="E197" s="154"/>
      <c r="F197" s="154"/>
      <c r="G197" s="182"/>
      <c r="H197" s="182"/>
      <c r="I197" s="182"/>
      <c r="J197" s="182"/>
      <c r="K197" s="182"/>
      <c r="L197" s="182"/>
      <c r="M197" s="182"/>
      <c r="N197" s="182"/>
      <c r="O197" s="182"/>
      <c r="P197" s="182"/>
      <c r="Q197" s="182"/>
      <c r="R197" s="182"/>
      <c r="S197" s="182"/>
      <c r="T197" s="182"/>
      <c r="U197" s="154"/>
      <c r="V197" s="154"/>
      <c r="W197" s="154"/>
      <c r="X197" s="154"/>
      <c r="Y197" s="175"/>
    </row>
    <row r="198" spans="1:25" ht="15.75">
      <c r="A198" s="187"/>
      <c r="B198" s="184"/>
      <c r="C198" s="185" t="s">
        <v>1127</v>
      </c>
      <c r="D198" s="75"/>
      <c r="E198" s="112">
        <f>E172+E196</f>
        <v>0</v>
      </c>
      <c r="F198" s="112">
        <f>F172+F196</f>
        <v>9818368.850000018</v>
      </c>
      <c r="G198" s="186">
        <f>G143+G196</f>
        <v>9818368.850000018</v>
      </c>
      <c r="H198" s="186">
        <f aca="true" t="shared" si="58" ref="H198:T198">H143+H196</f>
        <v>1561.21</v>
      </c>
      <c r="I198" s="186">
        <f t="shared" si="58"/>
        <v>-11458.19</v>
      </c>
      <c r="J198" s="186">
        <f t="shared" si="58"/>
        <v>-847465.79</v>
      </c>
      <c r="K198" s="186">
        <f t="shared" si="58"/>
        <v>-858923.98</v>
      </c>
      <c r="L198" s="186">
        <f t="shared" si="58"/>
        <v>-745330.1</v>
      </c>
      <c r="M198" s="186">
        <f t="shared" si="58"/>
        <v>-681806.57</v>
      </c>
      <c r="N198" s="186">
        <f t="shared" si="58"/>
        <v>-1427136.67</v>
      </c>
      <c r="O198" s="186">
        <f t="shared" si="58"/>
        <v>6852894.109999999</v>
      </c>
      <c r="P198" s="186">
        <f t="shared" si="58"/>
        <v>0</v>
      </c>
      <c r="Q198" s="186">
        <f t="shared" si="58"/>
        <v>1790133.95</v>
      </c>
      <c r="R198" s="186">
        <f t="shared" si="58"/>
        <v>209837.68999999997</v>
      </c>
      <c r="S198" s="186">
        <f t="shared" si="58"/>
        <v>8852865.750000002</v>
      </c>
      <c r="T198" s="186">
        <f t="shared" si="58"/>
        <v>16386735.160000023</v>
      </c>
      <c r="U198" s="112">
        <f>U172+U196</f>
        <v>-26333171.049999982</v>
      </c>
      <c r="V198" s="112">
        <f>V172+V196</f>
        <v>-9946435.889999967</v>
      </c>
      <c r="W198" s="112">
        <f>W172+W196</f>
        <v>-14672124.44</v>
      </c>
      <c r="X198" s="112">
        <f>X172+X196</f>
        <v>-24618560.329999972</v>
      </c>
      <c r="Y198" s="195"/>
    </row>
    <row r="199" spans="1:25" ht="15">
      <c r="A199" s="175"/>
      <c r="B199" s="178"/>
      <c r="C199" s="177"/>
      <c r="D199" s="179"/>
      <c r="E199" s="154"/>
      <c r="F199" s="154"/>
      <c r="G199" s="182"/>
      <c r="H199" s="182"/>
      <c r="I199" s="182"/>
      <c r="J199" s="182"/>
      <c r="K199" s="182"/>
      <c r="L199" s="182"/>
      <c r="M199" s="182"/>
      <c r="N199" s="182"/>
      <c r="O199" s="182"/>
      <c r="P199" s="182"/>
      <c r="Q199" s="182"/>
      <c r="R199" s="182"/>
      <c r="S199" s="182"/>
      <c r="T199" s="182"/>
      <c r="U199" s="154"/>
      <c r="V199" s="154"/>
      <c r="W199" s="154"/>
      <c r="X199" s="154"/>
      <c r="Y199" s="175"/>
    </row>
    <row r="200" spans="1:24" ht="12.75" hidden="1" outlineLevel="1">
      <c r="A200" s="134" t="s">
        <v>1128</v>
      </c>
      <c r="C200" s="136" t="s">
        <v>1129</v>
      </c>
      <c r="D200" s="136" t="s">
        <v>1130</v>
      </c>
      <c r="E200" s="134">
        <v>0</v>
      </c>
      <c r="F200" s="134">
        <v>42872925.74</v>
      </c>
      <c r="G200" s="188">
        <f>E200+F200</f>
        <v>42872925.74</v>
      </c>
      <c r="H200" s="189">
        <v>644.99</v>
      </c>
      <c r="I200" s="189">
        <v>350.54</v>
      </c>
      <c r="J200" s="189">
        <v>1298050.82</v>
      </c>
      <c r="K200" s="189">
        <f>J200+I200</f>
        <v>1298401.36</v>
      </c>
      <c r="L200" s="189">
        <v>46616263.06</v>
      </c>
      <c r="M200" s="189">
        <v>32593682.560000002</v>
      </c>
      <c r="N200" s="189">
        <f>L200+M200</f>
        <v>79209945.62</v>
      </c>
      <c r="O200" s="188">
        <v>44291294.51</v>
      </c>
      <c r="P200" s="188">
        <v>0</v>
      </c>
      <c r="Q200" s="188">
        <v>1352448.93</v>
      </c>
      <c r="R200" s="188">
        <v>-7789910.27</v>
      </c>
      <c r="S200" s="188">
        <f>O200+P200+Q200+R200</f>
        <v>37853833.17</v>
      </c>
      <c r="T200" s="188">
        <f>G200+H200+K200+N200+S200</f>
        <v>161235750.88</v>
      </c>
      <c r="U200" s="134">
        <v>1835235960.29</v>
      </c>
      <c r="V200" s="134">
        <f>T200+U200</f>
        <v>1996471711.17</v>
      </c>
      <c r="W200" s="136">
        <v>15628943.83</v>
      </c>
      <c r="X200" s="134">
        <f>V200+W200</f>
        <v>2012100655</v>
      </c>
    </row>
    <row r="201" spans="1:25" ht="15.75" collapsed="1">
      <c r="A201" s="183" t="s">
        <v>1131</v>
      </c>
      <c r="B201" s="184" t="s">
        <v>1132</v>
      </c>
      <c r="C201" s="137"/>
      <c r="D201" s="75"/>
      <c r="E201" s="112">
        <v>0</v>
      </c>
      <c r="F201" s="112">
        <v>42872925.74</v>
      </c>
      <c r="G201" s="186">
        <f>E201+F201</f>
        <v>42872925.74</v>
      </c>
      <c r="H201" s="186">
        <v>644.99</v>
      </c>
      <c r="I201" s="186">
        <v>350.54</v>
      </c>
      <c r="J201" s="186">
        <v>1298050.82</v>
      </c>
      <c r="K201" s="186">
        <f>J201+I201</f>
        <v>1298401.36</v>
      </c>
      <c r="L201" s="186">
        <v>46616263.06</v>
      </c>
      <c r="M201" s="186">
        <v>32593682.560000002</v>
      </c>
      <c r="N201" s="186">
        <f>L201+M201</f>
        <v>79209945.62</v>
      </c>
      <c r="O201" s="186">
        <v>44291294.51</v>
      </c>
      <c r="P201" s="186">
        <v>0</v>
      </c>
      <c r="Q201" s="186">
        <v>1352448.93</v>
      </c>
      <c r="R201" s="186">
        <v>-7789910.27</v>
      </c>
      <c r="S201" s="186">
        <f>O201+P201+Q201+R201</f>
        <v>37853833.17</v>
      </c>
      <c r="T201" s="186">
        <f>G201+H201+K201+N201+S201</f>
        <v>161235750.88</v>
      </c>
      <c r="U201" s="112">
        <v>1835235960.29</v>
      </c>
      <c r="V201" s="112">
        <f>T201+U201</f>
        <v>1996471711.17</v>
      </c>
      <c r="W201" s="112">
        <v>15628943.83</v>
      </c>
      <c r="X201" s="112">
        <f>V201+W201</f>
        <v>2012100655</v>
      </c>
      <c r="Y201" s="183"/>
    </row>
    <row r="202" spans="1:25" ht="15.75">
      <c r="A202" s="183"/>
      <c r="B202" s="178"/>
      <c r="C202" s="185"/>
      <c r="D202" s="75"/>
      <c r="E202" s="112"/>
      <c r="F202" s="112"/>
      <c r="G202" s="186"/>
      <c r="H202" s="186"/>
      <c r="I202" s="186"/>
      <c r="J202" s="186"/>
      <c r="K202" s="186"/>
      <c r="L202" s="186"/>
      <c r="M202" s="186"/>
      <c r="N202" s="186"/>
      <c r="O202" s="186"/>
      <c r="P202" s="186"/>
      <c r="Q202" s="186"/>
      <c r="R202" s="186"/>
      <c r="S202" s="186"/>
      <c r="T202" s="186"/>
      <c r="U202" s="112"/>
      <c r="V202" s="112"/>
      <c r="W202" s="112"/>
      <c r="X202" s="112"/>
      <c r="Y202" s="183"/>
    </row>
    <row r="203" spans="1:25" ht="16.5" customHeight="1" hidden="1">
      <c r="A203" s="183" t="s">
        <v>1133</v>
      </c>
      <c r="B203" s="178"/>
      <c r="C203" s="185" t="s">
        <v>1134</v>
      </c>
      <c r="D203" s="75"/>
      <c r="E203" s="112">
        <v>0</v>
      </c>
      <c r="F203" s="112">
        <v>0</v>
      </c>
      <c r="G203" s="186">
        <f>E203+F203</f>
        <v>0</v>
      </c>
      <c r="H203" s="186">
        <v>0</v>
      </c>
      <c r="I203" s="186">
        <v>0</v>
      </c>
      <c r="J203" s="186">
        <v>0</v>
      </c>
      <c r="K203" s="186">
        <f>J203+I203</f>
        <v>0</v>
      </c>
      <c r="L203" s="186">
        <v>0</v>
      </c>
      <c r="M203" s="186">
        <v>0</v>
      </c>
      <c r="N203" s="186">
        <f>L203+M203</f>
        <v>0</v>
      </c>
      <c r="O203" s="186">
        <v>0</v>
      </c>
      <c r="P203" s="186">
        <v>0</v>
      </c>
      <c r="Q203" s="186">
        <v>0</v>
      </c>
      <c r="R203" s="186">
        <v>0</v>
      </c>
      <c r="S203" s="186">
        <f>O203+P203+Q203+R203</f>
        <v>0</v>
      </c>
      <c r="T203" s="186">
        <f>G203+H203+K203+N203+S203</f>
        <v>0</v>
      </c>
      <c r="U203" s="112">
        <v>0</v>
      </c>
      <c r="V203" s="112">
        <f>T203+U203</f>
        <v>0</v>
      </c>
      <c r="W203" s="112">
        <v>0</v>
      </c>
      <c r="X203" s="112">
        <f>V203+W203</f>
        <v>0</v>
      </c>
      <c r="Y203" s="183"/>
    </row>
    <row r="204" spans="1:25" s="197" customFormat="1" ht="15.75" hidden="1">
      <c r="A204" s="196" t="s">
        <v>1135</v>
      </c>
      <c r="B204" s="184"/>
      <c r="C204" s="185" t="s">
        <v>405</v>
      </c>
      <c r="D204" s="75"/>
      <c r="E204" s="112">
        <v>0</v>
      </c>
      <c r="F204" s="112">
        <v>0</v>
      </c>
      <c r="G204" s="186">
        <f>E204+F204</f>
        <v>0</v>
      </c>
      <c r="H204" s="186">
        <v>0</v>
      </c>
      <c r="I204" s="186">
        <v>0</v>
      </c>
      <c r="J204" s="186">
        <v>0</v>
      </c>
      <c r="K204" s="186">
        <f>J204+I204</f>
        <v>0</v>
      </c>
      <c r="L204" s="186">
        <v>0</v>
      </c>
      <c r="M204" s="186">
        <v>0</v>
      </c>
      <c r="N204" s="186">
        <f>L204+M204</f>
        <v>0</v>
      </c>
      <c r="O204" s="186">
        <v>0</v>
      </c>
      <c r="P204" s="186">
        <v>0</v>
      </c>
      <c r="Q204" s="186">
        <v>0</v>
      </c>
      <c r="R204" s="186">
        <v>0</v>
      </c>
      <c r="S204" s="186">
        <f>O204+P204+Q204+R204</f>
        <v>0</v>
      </c>
      <c r="T204" s="186">
        <f>G204+H204+K204+N204+S204</f>
        <v>0</v>
      </c>
      <c r="U204" s="112">
        <v>0</v>
      </c>
      <c r="V204" s="112">
        <f>T204+U204</f>
        <v>0</v>
      </c>
      <c r="W204" s="112">
        <v>0</v>
      </c>
      <c r="X204" s="112">
        <f>V204+W204</f>
        <v>0</v>
      </c>
      <c r="Y204" s="196"/>
    </row>
    <row r="205" spans="1:25" ht="15.75" hidden="1">
      <c r="A205" s="183"/>
      <c r="B205" s="178"/>
      <c r="C205" s="185"/>
      <c r="D205" s="75"/>
      <c r="E205" s="112"/>
      <c r="F205" s="112"/>
      <c r="G205" s="186"/>
      <c r="H205" s="186"/>
      <c r="I205" s="186"/>
      <c r="J205" s="186"/>
      <c r="K205" s="186"/>
      <c r="L205" s="186"/>
      <c r="M205" s="186"/>
      <c r="N205" s="186"/>
      <c r="O205" s="186"/>
      <c r="P205" s="186"/>
      <c r="Q205" s="186"/>
      <c r="R205" s="186"/>
      <c r="S205" s="186"/>
      <c r="T205" s="186"/>
      <c r="U205" s="112"/>
      <c r="V205" s="112"/>
      <c r="W205" s="112"/>
      <c r="X205" s="112"/>
      <c r="Y205" s="183"/>
    </row>
    <row r="206" spans="1:25" ht="15.75" hidden="1">
      <c r="A206" s="183"/>
      <c r="B206" s="178"/>
      <c r="C206" s="185" t="s">
        <v>1136</v>
      </c>
      <c r="D206" s="75"/>
      <c r="E206" s="112">
        <f>E201-E203-E204</f>
        <v>0</v>
      </c>
      <c r="F206" s="112">
        <f aca="true" t="shared" si="59" ref="F206:X206">F201-F203-F204</f>
        <v>42872925.74</v>
      </c>
      <c r="G206" s="186">
        <f t="shared" si="59"/>
        <v>42872925.74</v>
      </c>
      <c r="H206" s="186">
        <f t="shared" si="59"/>
        <v>644.99</v>
      </c>
      <c r="I206" s="186">
        <f t="shared" si="59"/>
        <v>350.54</v>
      </c>
      <c r="J206" s="186">
        <f t="shared" si="59"/>
        <v>1298050.82</v>
      </c>
      <c r="K206" s="186">
        <f t="shared" si="59"/>
        <v>1298401.36</v>
      </c>
      <c r="L206" s="186">
        <f t="shared" si="59"/>
        <v>46616263.06</v>
      </c>
      <c r="M206" s="186">
        <f t="shared" si="59"/>
        <v>32593682.560000002</v>
      </c>
      <c r="N206" s="186">
        <f t="shared" si="59"/>
        <v>79209945.62</v>
      </c>
      <c r="O206" s="186">
        <f t="shared" si="59"/>
        <v>44291294.51</v>
      </c>
      <c r="P206" s="186">
        <f t="shared" si="59"/>
        <v>0</v>
      </c>
      <c r="Q206" s="186">
        <f t="shared" si="59"/>
        <v>1352448.93</v>
      </c>
      <c r="R206" s="186">
        <f t="shared" si="59"/>
        <v>-7789910.27</v>
      </c>
      <c r="S206" s="186">
        <f t="shared" si="59"/>
        <v>37853833.17</v>
      </c>
      <c r="T206" s="186">
        <f t="shared" si="59"/>
        <v>161235750.88</v>
      </c>
      <c r="U206" s="112">
        <f t="shared" si="59"/>
        <v>1835235960.29</v>
      </c>
      <c r="V206" s="112">
        <f t="shared" si="59"/>
        <v>1996471711.17</v>
      </c>
      <c r="W206" s="112">
        <f t="shared" si="59"/>
        <v>15628943.83</v>
      </c>
      <c r="X206" s="112">
        <f t="shared" si="59"/>
        <v>2012100655</v>
      </c>
      <c r="Y206" s="183"/>
    </row>
    <row r="207" spans="1:25" ht="15" hidden="1">
      <c r="A207" s="175"/>
      <c r="B207" s="178"/>
      <c r="C207" s="177"/>
      <c r="D207" s="179"/>
      <c r="E207" s="154"/>
      <c r="F207" s="154"/>
      <c r="G207" s="154"/>
      <c r="H207" s="154"/>
      <c r="I207" s="154"/>
      <c r="J207" s="154"/>
      <c r="K207" s="154"/>
      <c r="L207" s="154"/>
      <c r="M207" s="154"/>
      <c r="N207" s="154"/>
      <c r="O207" s="154"/>
      <c r="P207" s="154"/>
      <c r="Q207" s="154"/>
      <c r="R207" s="154"/>
      <c r="S207" s="154"/>
      <c r="T207" s="154"/>
      <c r="U207" s="154"/>
      <c r="V207" s="154"/>
      <c r="W207" s="154"/>
      <c r="X207" s="154"/>
      <c r="Y207" s="175"/>
    </row>
    <row r="208" spans="1:25" ht="15.75">
      <c r="A208" s="183"/>
      <c r="B208" s="184" t="s">
        <v>407</v>
      </c>
      <c r="C208" s="198"/>
      <c r="D208" s="75"/>
      <c r="E208" s="112">
        <f aca="true" t="shared" si="60" ref="E208:X208">E198+E206</f>
        <v>0</v>
      </c>
      <c r="F208" s="112">
        <f t="shared" si="60"/>
        <v>52691294.59000002</v>
      </c>
      <c r="G208" s="199">
        <f t="shared" si="60"/>
        <v>52691294.59000002</v>
      </c>
      <c r="H208" s="199">
        <f t="shared" si="60"/>
        <v>2206.2</v>
      </c>
      <c r="I208" s="199">
        <f t="shared" si="60"/>
        <v>-11107.65</v>
      </c>
      <c r="J208" s="199">
        <f t="shared" si="60"/>
        <v>450585.03</v>
      </c>
      <c r="K208" s="199">
        <f t="shared" si="60"/>
        <v>439477.3800000001</v>
      </c>
      <c r="L208" s="199">
        <f t="shared" si="60"/>
        <v>45870932.96</v>
      </c>
      <c r="M208" s="199">
        <f t="shared" si="60"/>
        <v>31911875.990000002</v>
      </c>
      <c r="N208" s="199">
        <f t="shared" si="60"/>
        <v>77782808.95</v>
      </c>
      <c r="O208" s="199">
        <f t="shared" si="60"/>
        <v>51144188.62</v>
      </c>
      <c r="P208" s="199">
        <f t="shared" si="60"/>
        <v>0</v>
      </c>
      <c r="Q208" s="199">
        <f t="shared" si="60"/>
        <v>3142582.88</v>
      </c>
      <c r="R208" s="199">
        <f t="shared" si="60"/>
        <v>-7580072.579999999</v>
      </c>
      <c r="S208" s="199">
        <f t="shared" si="60"/>
        <v>46706698.92</v>
      </c>
      <c r="T208" s="199">
        <f t="shared" si="60"/>
        <v>177622486.04000002</v>
      </c>
      <c r="U208" s="200">
        <f t="shared" si="60"/>
        <v>1808902789.24</v>
      </c>
      <c r="V208" s="200">
        <f t="shared" si="60"/>
        <v>1986525275.2800002</v>
      </c>
      <c r="W208" s="200">
        <f t="shared" si="60"/>
        <v>956819.3900000006</v>
      </c>
      <c r="X208" s="200">
        <f t="shared" si="60"/>
        <v>1987482094.67</v>
      </c>
      <c r="Y208" s="183"/>
    </row>
    <row r="209" spans="5:23" ht="12.75">
      <c r="E209" s="79"/>
      <c r="F209" s="79"/>
      <c r="G209" s="134"/>
      <c r="S209" s="134"/>
      <c r="T209" s="134"/>
      <c r="W209" s="134"/>
    </row>
    <row r="210" spans="5:23" ht="12.75">
      <c r="E210" s="79"/>
      <c r="F210" s="79"/>
      <c r="G210" s="134"/>
      <c r="S210" s="134"/>
      <c r="T210" s="134"/>
      <c r="W210" s="134"/>
    </row>
    <row r="211" spans="5:23" ht="12.75">
      <c r="E211" s="79"/>
      <c r="F211" s="79"/>
      <c r="G211" s="134"/>
      <c r="I211" s="79"/>
      <c r="J211" s="79"/>
      <c r="L211" s="79"/>
      <c r="M211" s="79"/>
      <c r="O211" s="79"/>
      <c r="P211" s="79"/>
      <c r="Q211" s="79"/>
      <c r="R211" s="79"/>
      <c r="S211" s="134"/>
      <c r="T211" s="134"/>
      <c r="W211" s="134"/>
    </row>
    <row r="212" spans="5:23" ht="12.75">
      <c r="E212" s="79"/>
      <c r="F212" s="79"/>
      <c r="G212" s="134"/>
      <c r="I212" s="79"/>
      <c r="J212" s="79"/>
      <c r="L212" s="79"/>
      <c r="M212" s="79"/>
      <c r="O212" s="79"/>
      <c r="P212" s="79"/>
      <c r="Q212" s="79"/>
      <c r="R212" s="79"/>
      <c r="S212" s="134"/>
      <c r="T212" s="134"/>
      <c r="W212" s="134"/>
    </row>
    <row r="213" spans="5:23" ht="12.75">
      <c r="E213" s="79"/>
      <c r="F213" s="79"/>
      <c r="G213" s="134"/>
      <c r="I213" s="79"/>
      <c r="J213" s="79"/>
      <c r="L213" s="79"/>
      <c r="M213" s="79"/>
      <c r="O213" s="79"/>
      <c r="P213" s="79"/>
      <c r="Q213" s="79"/>
      <c r="R213" s="79"/>
      <c r="S213" s="134"/>
      <c r="T213" s="134"/>
      <c r="W213" s="134"/>
    </row>
    <row r="214" spans="5:23" ht="12.75">
      <c r="E214" s="79"/>
      <c r="F214" s="79"/>
      <c r="G214" s="134"/>
      <c r="I214" s="79"/>
      <c r="J214" s="79"/>
      <c r="L214" s="79"/>
      <c r="M214" s="79"/>
      <c r="O214" s="79"/>
      <c r="P214" s="79"/>
      <c r="Q214" s="79"/>
      <c r="R214" s="79"/>
      <c r="S214" s="134"/>
      <c r="T214" s="134"/>
      <c r="W214" s="134"/>
    </row>
    <row r="215" spans="5:23" ht="12.75">
      <c r="E215" s="79"/>
      <c r="F215" s="79"/>
      <c r="G215" s="134"/>
      <c r="I215" s="79"/>
      <c r="J215" s="79"/>
      <c r="L215" s="79"/>
      <c r="M215" s="79"/>
      <c r="O215" s="79"/>
      <c r="P215" s="79"/>
      <c r="Q215" s="79"/>
      <c r="R215" s="79"/>
      <c r="S215" s="134"/>
      <c r="T215" s="134"/>
      <c r="W215" s="134"/>
    </row>
    <row r="216" spans="5:23" ht="12.75">
      <c r="E216" s="79"/>
      <c r="F216" s="79"/>
      <c r="G216" s="134"/>
      <c r="I216" s="79"/>
      <c r="J216" s="79"/>
      <c r="L216" s="79"/>
      <c r="M216" s="79"/>
      <c r="O216" s="79"/>
      <c r="P216" s="79"/>
      <c r="Q216" s="79"/>
      <c r="R216" s="79"/>
      <c r="S216" s="134"/>
      <c r="T216" s="134"/>
      <c r="W216" s="134"/>
    </row>
    <row r="217" spans="5:23" ht="12.75">
      <c r="E217" s="79"/>
      <c r="F217" s="79"/>
      <c r="G217" s="134"/>
      <c r="I217" s="79"/>
      <c r="J217" s="79"/>
      <c r="L217" s="79"/>
      <c r="M217" s="79"/>
      <c r="O217" s="79"/>
      <c r="P217" s="79"/>
      <c r="Q217" s="79"/>
      <c r="R217" s="79"/>
      <c r="S217" s="134"/>
      <c r="T217" s="134"/>
      <c r="W217" s="134"/>
    </row>
    <row r="218" spans="5:23" ht="12.75">
      <c r="E218" s="79"/>
      <c r="F218" s="79"/>
      <c r="G218" s="134"/>
      <c r="I218" s="79"/>
      <c r="J218" s="79"/>
      <c r="L218" s="79"/>
      <c r="M218" s="79"/>
      <c r="O218" s="79"/>
      <c r="P218" s="79"/>
      <c r="Q218" s="79"/>
      <c r="R218" s="79"/>
      <c r="S218" s="134"/>
      <c r="T218" s="134"/>
      <c r="W218" s="134"/>
    </row>
    <row r="219" spans="5:23" ht="12.75">
      <c r="E219" s="79"/>
      <c r="F219" s="79"/>
      <c r="G219" s="134"/>
      <c r="I219" s="79"/>
      <c r="J219" s="79"/>
      <c r="L219" s="79"/>
      <c r="M219" s="79"/>
      <c r="O219" s="79"/>
      <c r="P219" s="79"/>
      <c r="Q219" s="79"/>
      <c r="R219" s="79"/>
      <c r="S219" s="134"/>
      <c r="T219" s="134"/>
      <c r="W219" s="134"/>
    </row>
    <row r="220" spans="5:23" ht="12.75">
      <c r="E220" s="79"/>
      <c r="F220" s="79"/>
      <c r="G220" s="134"/>
      <c r="I220" s="79"/>
      <c r="J220" s="79"/>
      <c r="L220" s="79"/>
      <c r="M220" s="79"/>
      <c r="O220" s="79"/>
      <c r="P220" s="79"/>
      <c r="Q220" s="79"/>
      <c r="R220" s="79"/>
      <c r="S220" s="134"/>
      <c r="T220" s="134"/>
      <c r="W220" s="134"/>
    </row>
    <row r="221" spans="5:23" ht="12.75">
      <c r="E221" s="79"/>
      <c r="F221" s="79"/>
      <c r="G221" s="134"/>
      <c r="I221" s="79"/>
      <c r="J221" s="79"/>
      <c r="L221" s="79"/>
      <c r="M221" s="79"/>
      <c r="O221" s="79"/>
      <c r="P221" s="79"/>
      <c r="Q221" s="79"/>
      <c r="R221" s="79"/>
      <c r="S221" s="134"/>
      <c r="T221" s="134"/>
      <c r="W221" s="134"/>
    </row>
    <row r="222" spans="5:23" ht="12.75">
      <c r="E222" s="79"/>
      <c r="F222" s="79"/>
      <c r="G222" s="134"/>
      <c r="I222" s="79"/>
      <c r="J222" s="79"/>
      <c r="L222" s="79"/>
      <c r="M222" s="79"/>
      <c r="O222" s="79"/>
      <c r="P222" s="79"/>
      <c r="Q222" s="79"/>
      <c r="R222" s="79"/>
      <c r="S222" s="134"/>
      <c r="T222" s="134"/>
      <c r="W222" s="134"/>
    </row>
    <row r="223" spans="5:23" ht="12.75">
      <c r="E223" s="79"/>
      <c r="F223" s="79"/>
      <c r="G223" s="134"/>
      <c r="I223" s="79"/>
      <c r="J223" s="79"/>
      <c r="L223" s="79"/>
      <c r="M223" s="79"/>
      <c r="O223" s="79"/>
      <c r="P223" s="79"/>
      <c r="Q223" s="79"/>
      <c r="R223" s="79"/>
      <c r="S223" s="134"/>
      <c r="T223" s="134"/>
      <c r="W223" s="134"/>
    </row>
    <row r="224" spans="5:23" ht="12.75">
      <c r="E224" s="79"/>
      <c r="F224" s="79"/>
      <c r="G224" s="134"/>
      <c r="I224" s="79"/>
      <c r="J224" s="79"/>
      <c r="L224" s="79"/>
      <c r="M224" s="79"/>
      <c r="O224" s="79"/>
      <c r="P224" s="79"/>
      <c r="Q224" s="79"/>
      <c r="R224" s="79"/>
      <c r="S224" s="134"/>
      <c r="T224" s="134"/>
      <c r="W224" s="134"/>
    </row>
    <row r="225" spans="5:23" ht="12.75">
      <c r="E225" s="79"/>
      <c r="F225" s="79"/>
      <c r="G225" s="134"/>
      <c r="I225" s="79"/>
      <c r="J225" s="79"/>
      <c r="L225" s="79"/>
      <c r="M225" s="79"/>
      <c r="O225" s="79"/>
      <c r="P225" s="79"/>
      <c r="Q225" s="79"/>
      <c r="R225" s="79"/>
      <c r="S225" s="134"/>
      <c r="T225" s="134"/>
      <c r="W225" s="134"/>
    </row>
    <row r="226" spans="5:23" ht="12.75">
      <c r="E226" s="79"/>
      <c r="F226" s="79"/>
      <c r="G226" s="134"/>
      <c r="I226" s="79"/>
      <c r="J226" s="79"/>
      <c r="L226" s="79"/>
      <c r="M226" s="79"/>
      <c r="O226" s="79"/>
      <c r="P226" s="79"/>
      <c r="Q226" s="79"/>
      <c r="R226" s="79"/>
      <c r="S226" s="134"/>
      <c r="T226" s="134"/>
      <c r="W226" s="134"/>
    </row>
    <row r="227" spans="5:23" ht="12.75">
      <c r="E227" s="79"/>
      <c r="F227" s="79"/>
      <c r="G227" s="134"/>
      <c r="I227" s="79"/>
      <c r="J227" s="79"/>
      <c r="L227" s="79"/>
      <c r="M227" s="79"/>
      <c r="O227" s="79"/>
      <c r="P227" s="79"/>
      <c r="Q227" s="79"/>
      <c r="R227" s="79"/>
      <c r="S227" s="134"/>
      <c r="T227" s="134"/>
      <c r="W227" s="134"/>
    </row>
    <row r="228" spans="5:23" ht="12.75">
      <c r="E228" s="79"/>
      <c r="F228" s="79"/>
      <c r="G228" s="134"/>
      <c r="I228" s="79"/>
      <c r="J228" s="79"/>
      <c r="L228" s="79"/>
      <c r="M228" s="79"/>
      <c r="O228" s="79"/>
      <c r="P228" s="79"/>
      <c r="Q228" s="79"/>
      <c r="R228" s="79"/>
      <c r="S228" s="134"/>
      <c r="T228" s="134"/>
      <c r="W228" s="134"/>
    </row>
    <row r="229" spans="5:23" ht="12.75">
      <c r="E229" s="79"/>
      <c r="F229" s="79"/>
      <c r="G229" s="134"/>
      <c r="I229" s="79"/>
      <c r="J229" s="79"/>
      <c r="L229" s="79"/>
      <c r="M229" s="79"/>
      <c r="O229" s="79"/>
      <c r="P229" s="79"/>
      <c r="Q229" s="79"/>
      <c r="R229" s="79"/>
      <c r="S229" s="134"/>
      <c r="T229" s="134"/>
      <c r="W229" s="134"/>
    </row>
    <row r="230" spans="5:23" ht="12.75">
      <c r="E230" s="79"/>
      <c r="F230" s="79"/>
      <c r="G230" s="134"/>
      <c r="I230" s="79"/>
      <c r="J230" s="79"/>
      <c r="L230" s="79"/>
      <c r="M230" s="79"/>
      <c r="O230" s="79"/>
      <c r="P230" s="79"/>
      <c r="Q230" s="79"/>
      <c r="R230" s="79"/>
      <c r="S230" s="134"/>
      <c r="T230" s="134"/>
      <c r="W230" s="134"/>
    </row>
    <row r="231" spans="5:23" ht="12.75">
      <c r="E231" s="79"/>
      <c r="F231" s="79"/>
      <c r="G231" s="134"/>
      <c r="I231" s="79"/>
      <c r="J231" s="79"/>
      <c r="L231" s="79"/>
      <c r="M231" s="79"/>
      <c r="O231" s="79"/>
      <c r="P231" s="79"/>
      <c r="Q231" s="79"/>
      <c r="R231" s="79"/>
      <c r="S231" s="134"/>
      <c r="T231" s="134"/>
      <c r="W231" s="134"/>
    </row>
    <row r="232" spans="5:23" ht="12.75">
      <c r="E232" s="79"/>
      <c r="F232" s="79"/>
      <c r="G232" s="134"/>
      <c r="I232" s="79"/>
      <c r="J232" s="79"/>
      <c r="L232" s="79"/>
      <c r="M232" s="79"/>
      <c r="O232" s="79"/>
      <c r="P232" s="79"/>
      <c r="Q232" s="79"/>
      <c r="R232" s="79"/>
      <c r="S232" s="134"/>
      <c r="T232" s="134"/>
      <c r="W232" s="134"/>
    </row>
    <row r="233" spans="5:23" ht="12.75">
      <c r="E233" s="79"/>
      <c r="F233" s="79"/>
      <c r="G233" s="134"/>
      <c r="I233" s="79"/>
      <c r="J233" s="79"/>
      <c r="L233" s="79"/>
      <c r="M233" s="79"/>
      <c r="O233" s="79"/>
      <c r="P233" s="79"/>
      <c r="Q233" s="79"/>
      <c r="R233" s="79"/>
      <c r="S233" s="134"/>
      <c r="T233" s="134"/>
      <c r="W233" s="134"/>
    </row>
    <row r="234" spans="5:23" ht="12.75">
      <c r="E234" s="79"/>
      <c r="F234" s="79"/>
      <c r="G234" s="134"/>
      <c r="I234" s="79"/>
      <c r="J234" s="79"/>
      <c r="L234" s="79"/>
      <c r="M234" s="79"/>
      <c r="O234" s="79"/>
      <c r="P234" s="79"/>
      <c r="Q234" s="79"/>
      <c r="R234" s="79"/>
      <c r="S234" s="134"/>
      <c r="T234" s="134"/>
      <c r="W234" s="134"/>
    </row>
    <row r="235" spans="5:23" ht="12.75">
      <c r="E235" s="79"/>
      <c r="F235" s="79"/>
      <c r="G235" s="134"/>
      <c r="I235" s="79"/>
      <c r="J235" s="79"/>
      <c r="L235" s="79"/>
      <c r="M235" s="79"/>
      <c r="O235" s="79"/>
      <c r="P235" s="79"/>
      <c r="Q235" s="79"/>
      <c r="R235" s="79"/>
      <c r="S235" s="134"/>
      <c r="T235" s="134"/>
      <c r="W235" s="134"/>
    </row>
    <row r="236" spans="5:23" ht="12.75">
      <c r="E236" s="79"/>
      <c r="F236" s="79"/>
      <c r="G236" s="134"/>
      <c r="I236" s="79"/>
      <c r="J236" s="79"/>
      <c r="L236" s="79"/>
      <c r="M236" s="79"/>
      <c r="O236" s="79"/>
      <c r="P236" s="79"/>
      <c r="Q236" s="79"/>
      <c r="R236" s="79"/>
      <c r="S236" s="134"/>
      <c r="T236" s="134"/>
      <c r="W236" s="134"/>
    </row>
    <row r="237" spans="5:23" ht="12.75">
      <c r="E237" s="79"/>
      <c r="F237" s="79"/>
      <c r="G237" s="134"/>
      <c r="I237" s="79"/>
      <c r="J237" s="79"/>
      <c r="L237" s="79"/>
      <c r="M237" s="79"/>
      <c r="O237" s="79"/>
      <c r="P237" s="79"/>
      <c r="Q237" s="79"/>
      <c r="R237" s="79"/>
      <c r="S237" s="134"/>
      <c r="T237" s="134"/>
      <c r="W237" s="134"/>
    </row>
    <row r="238" spans="5:23" ht="12.75">
      <c r="E238" s="79"/>
      <c r="F238" s="79"/>
      <c r="G238" s="134"/>
      <c r="I238" s="79"/>
      <c r="J238" s="79"/>
      <c r="L238" s="79"/>
      <c r="M238" s="79"/>
      <c r="O238" s="79"/>
      <c r="P238" s="79"/>
      <c r="Q238" s="79"/>
      <c r="R238" s="79"/>
      <c r="S238" s="134"/>
      <c r="T238" s="134"/>
      <c r="W238" s="134"/>
    </row>
    <row r="239" spans="5:23" ht="12.75">
      <c r="E239" s="79"/>
      <c r="F239" s="79"/>
      <c r="G239" s="134"/>
      <c r="I239" s="79"/>
      <c r="J239" s="79"/>
      <c r="L239" s="79"/>
      <c r="M239" s="79"/>
      <c r="O239" s="79"/>
      <c r="P239" s="79"/>
      <c r="Q239" s="79"/>
      <c r="R239" s="79"/>
      <c r="S239" s="134"/>
      <c r="T239" s="134"/>
      <c r="W239" s="134"/>
    </row>
    <row r="240" spans="5:23" ht="12.75">
      <c r="E240" s="79"/>
      <c r="F240" s="79"/>
      <c r="G240" s="134"/>
      <c r="I240" s="79"/>
      <c r="J240" s="79"/>
      <c r="L240" s="79"/>
      <c r="M240" s="79"/>
      <c r="O240" s="79"/>
      <c r="P240" s="79"/>
      <c r="Q240" s="79"/>
      <c r="R240" s="79"/>
      <c r="S240" s="134"/>
      <c r="T240" s="134"/>
      <c r="W240" s="134"/>
    </row>
    <row r="241" spans="5:23" ht="12.75">
      <c r="E241" s="79"/>
      <c r="F241" s="79"/>
      <c r="G241" s="134"/>
      <c r="I241" s="79"/>
      <c r="J241" s="79"/>
      <c r="L241" s="79"/>
      <c r="M241" s="79"/>
      <c r="O241" s="79"/>
      <c r="P241" s="79"/>
      <c r="Q241" s="79"/>
      <c r="R241" s="79"/>
      <c r="S241" s="134"/>
      <c r="T241" s="134"/>
      <c r="W241" s="134"/>
    </row>
    <row r="242" spans="5:23" ht="12.75">
      <c r="E242" s="79"/>
      <c r="F242" s="79"/>
      <c r="G242" s="134"/>
      <c r="I242" s="79"/>
      <c r="J242" s="79"/>
      <c r="L242" s="79"/>
      <c r="M242" s="79"/>
      <c r="O242" s="79"/>
      <c r="P242" s="79"/>
      <c r="Q242" s="79"/>
      <c r="R242" s="79"/>
      <c r="S242" s="134"/>
      <c r="T242" s="134"/>
      <c r="W242" s="134"/>
    </row>
    <row r="243" spans="5:23" ht="12.75">
      <c r="E243" s="79"/>
      <c r="F243" s="79"/>
      <c r="G243" s="134"/>
      <c r="I243" s="79"/>
      <c r="J243" s="79"/>
      <c r="L243" s="79"/>
      <c r="M243" s="79"/>
      <c r="O243" s="79"/>
      <c r="P243" s="79"/>
      <c r="Q243" s="79"/>
      <c r="R243" s="79"/>
      <c r="S243" s="134"/>
      <c r="T243" s="134"/>
      <c r="W243" s="134"/>
    </row>
    <row r="244" spans="5:23" ht="12.75">
      <c r="E244" s="79"/>
      <c r="F244" s="79"/>
      <c r="G244" s="134"/>
      <c r="I244" s="79"/>
      <c r="J244" s="79"/>
      <c r="L244" s="79"/>
      <c r="M244" s="79"/>
      <c r="O244" s="79"/>
      <c r="P244" s="79"/>
      <c r="Q244" s="79"/>
      <c r="R244" s="79"/>
      <c r="S244" s="134"/>
      <c r="T244" s="134"/>
      <c r="W244" s="134"/>
    </row>
    <row r="245" spans="5:23" ht="12.75">
      <c r="E245" s="79"/>
      <c r="F245" s="79"/>
      <c r="G245" s="134"/>
      <c r="I245" s="79"/>
      <c r="J245" s="79"/>
      <c r="L245" s="79"/>
      <c r="M245" s="79"/>
      <c r="O245" s="79"/>
      <c r="P245" s="79"/>
      <c r="Q245" s="79"/>
      <c r="R245" s="79"/>
      <c r="S245" s="134"/>
      <c r="T245" s="134"/>
      <c r="W245" s="134"/>
    </row>
    <row r="246" spans="5:23" ht="12.75">
      <c r="E246" s="79"/>
      <c r="F246" s="79"/>
      <c r="G246" s="134"/>
      <c r="I246" s="79"/>
      <c r="J246" s="79"/>
      <c r="L246" s="79"/>
      <c r="M246" s="79"/>
      <c r="O246" s="79"/>
      <c r="P246" s="79"/>
      <c r="Q246" s="79"/>
      <c r="R246" s="79"/>
      <c r="S246" s="134"/>
      <c r="T246" s="134"/>
      <c r="W246" s="134"/>
    </row>
    <row r="247" spans="5:23" ht="12.75">
      <c r="E247" s="79"/>
      <c r="F247" s="79"/>
      <c r="G247" s="134"/>
      <c r="I247" s="79"/>
      <c r="J247" s="79"/>
      <c r="L247" s="79"/>
      <c r="M247" s="79"/>
      <c r="O247" s="79"/>
      <c r="P247" s="79"/>
      <c r="Q247" s="79"/>
      <c r="R247" s="79"/>
      <c r="S247" s="134"/>
      <c r="T247" s="134"/>
      <c r="W247" s="134"/>
    </row>
    <row r="248" spans="5:23" ht="12.75">
      <c r="E248" s="79"/>
      <c r="F248" s="79"/>
      <c r="G248" s="134"/>
      <c r="I248" s="79"/>
      <c r="J248" s="79"/>
      <c r="L248" s="79"/>
      <c r="M248" s="79"/>
      <c r="O248" s="79"/>
      <c r="P248" s="79"/>
      <c r="Q248" s="79"/>
      <c r="R248" s="79"/>
      <c r="S248" s="134"/>
      <c r="T248" s="134"/>
      <c r="W248" s="134"/>
    </row>
    <row r="249" spans="5:23" ht="12.75">
      <c r="E249" s="79"/>
      <c r="F249" s="79"/>
      <c r="G249" s="134"/>
      <c r="I249" s="79"/>
      <c r="J249" s="79"/>
      <c r="L249" s="79"/>
      <c r="M249" s="79"/>
      <c r="O249" s="79"/>
      <c r="P249" s="79"/>
      <c r="Q249" s="79"/>
      <c r="R249" s="79"/>
      <c r="S249" s="134"/>
      <c r="T249" s="134"/>
      <c r="W249" s="134"/>
    </row>
    <row r="250" spans="5:23" ht="12.75">
      <c r="E250" s="79"/>
      <c r="F250" s="79"/>
      <c r="G250" s="134"/>
      <c r="I250" s="79"/>
      <c r="J250" s="79"/>
      <c r="L250" s="79"/>
      <c r="M250" s="79"/>
      <c r="O250" s="79"/>
      <c r="P250" s="79"/>
      <c r="Q250" s="79"/>
      <c r="R250" s="79"/>
      <c r="S250" s="134"/>
      <c r="T250" s="134"/>
      <c r="W250" s="134"/>
    </row>
    <row r="251" spans="5:23" ht="12.75">
      <c r="E251" s="79"/>
      <c r="F251" s="79"/>
      <c r="G251" s="134"/>
      <c r="I251" s="79"/>
      <c r="J251" s="79"/>
      <c r="L251" s="79"/>
      <c r="M251" s="79"/>
      <c r="O251" s="79"/>
      <c r="P251" s="79"/>
      <c r="Q251" s="79"/>
      <c r="R251" s="79"/>
      <c r="S251" s="134"/>
      <c r="T251" s="134"/>
      <c r="W251" s="134"/>
    </row>
    <row r="252" spans="5:23" ht="12.75">
      <c r="E252" s="79"/>
      <c r="F252" s="79"/>
      <c r="G252" s="134"/>
      <c r="I252" s="79"/>
      <c r="J252" s="79"/>
      <c r="L252" s="79"/>
      <c r="M252" s="79"/>
      <c r="O252" s="79"/>
      <c r="P252" s="79"/>
      <c r="Q252" s="79"/>
      <c r="R252" s="79"/>
      <c r="S252" s="134"/>
      <c r="T252" s="134"/>
      <c r="W252" s="134"/>
    </row>
    <row r="253" spans="5:23" ht="12.75">
      <c r="E253" s="79"/>
      <c r="F253" s="79"/>
      <c r="G253" s="134"/>
      <c r="I253" s="79"/>
      <c r="J253" s="79"/>
      <c r="L253" s="79"/>
      <c r="M253" s="79"/>
      <c r="O253" s="79"/>
      <c r="P253" s="79"/>
      <c r="Q253" s="79"/>
      <c r="R253" s="79"/>
      <c r="S253" s="134"/>
      <c r="T253" s="134"/>
      <c r="W253" s="134"/>
    </row>
    <row r="254" spans="5:23" ht="12.75">
      <c r="E254" s="79"/>
      <c r="F254" s="79"/>
      <c r="G254" s="134"/>
      <c r="I254" s="79"/>
      <c r="J254" s="79"/>
      <c r="L254" s="79"/>
      <c r="M254" s="79"/>
      <c r="O254" s="79"/>
      <c r="P254" s="79"/>
      <c r="Q254" s="79"/>
      <c r="R254" s="79"/>
      <c r="S254" s="134"/>
      <c r="T254" s="134"/>
      <c r="W254" s="134"/>
    </row>
    <row r="255" spans="5:23" ht="12.75">
      <c r="E255" s="79"/>
      <c r="F255" s="79"/>
      <c r="G255" s="134"/>
      <c r="I255" s="79"/>
      <c r="J255" s="79"/>
      <c r="L255" s="79"/>
      <c r="M255" s="79"/>
      <c r="O255" s="79"/>
      <c r="P255" s="79"/>
      <c r="Q255" s="79"/>
      <c r="R255" s="79"/>
      <c r="S255" s="134"/>
      <c r="T255" s="134"/>
      <c r="W255" s="134"/>
    </row>
    <row r="256" spans="5:23" ht="12.75">
      <c r="E256" s="79"/>
      <c r="F256" s="79"/>
      <c r="G256" s="134"/>
      <c r="I256" s="79"/>
      <c r="J256" s="79"/>
      <c r="L256" s="79"/>
      <c r="M256" s="79"/>
      <c r="O256" s="79"/>
      <c r="P256" s="79"/>
      <c r="Q256" s="79"/>
      <c r="R256" s="79"/>
      <c r="S256" s="134"/>
      <c r="T256" s="134"/>
      <c r="W256" s="134"/>
    </row>
    <row r="257" spans="5:23" ht="12.75">
      <c r="E257" s="79"/>
      <c r="F257" s="79"/>
      <c r="G257" s="134"/>
      <c r="I257" s="79"/>
      <c r="J257" s="79"/>
      <c r="L257" s="79"/>
      <c r="M257" s="79"/>
      <c r="O257" s="79"/>
      <c r="P257" s="79"/>
      <c r="Q257" s="79"/>
      <c r="R257" s="79"/>
      <c r="S257" s="134"/>
      <c r="T257" s="134"/>
      <c r="W257" s="134"/>
    </row>
    <row r="258" spans="5:23" ht="12.75">
      <c r="E258" s="79"/>
      <c r="F258" s="79"/>
      <c r="G258" s="134"/>
      <c r="I258" s="79"/>
      <c r="J258" s="79"/>
      <c r="L258" s="79"/>
      <c r="M258" s="79"/>
      <c r="O258" s="79"/>
      <c r="P258" s="79"/>
      <c r="Q258" s="79"/>
      <c r="R258" s="79"/>
      <c r="S258" s="134"/>
      <c r="T258" s="134"/>
      <c r="W258" s="134"/>
    </row>
    <row r="259" spans="5:23" ht="12.75">
      <c r="E259" s="79"/>
      <c r="F259" s="79"/>
      <c r="G259" s="134"/>
      <c r="I259" s="79"/>
      <c r="J259" s="79"/>
      <c r="L259" s="79"/>
      <c r="M259" s="79"/>
      <c r="O259" s="79"/>
      <c r="P259" s="79"/>
      <c r="Q259" s="79"/>
      <c r="R259" s="79"/>
      <c r="S259" s="134"/>
      <c r="T259" s="134"/>
      <c r="W259" s="134"/>
    </row>
    <row r="260" spans="5:23" ht="12.75">
      <c r="E260" s="79"/>
      <c r="F260" s="79"/>
      <c r="G260" s="134"/>
      <c r="I260" s="79"/>
      <c r="J260" s="79"/>
      <c r="L260" s="79"/>
      <c r="M260" s="79"/>
      <c r="O260" s="79"/>
      <c r="P260" s="79"/>
      <c r="Q260" s="79"/>
      <c r="R260" s="79"/>
      <c r="S260" s="134"/>
      <c r="T260" s="134"/>
      <c r="W260" s="134"/>
    </row>
    <row r="261" spans="5:23" ht="12.75">
      <c r="E261" s="79"/>
      <c r="F261" s="79"/>
      <c r="G261" s="134"/>
      <c r="I261" s="79"/>
      <c r="J261" s="79"/>
      <c r="L261" s="79"/>
      <c r="M261" s="79"/>
      <c r="O261" s="79"/>
      <c r="P261" s="79"/>
      <c r="Q261" s="79"/>
      <c r="R261" s="79"/>
      <c r="S261" s="134"/>
      <c r="T261" s="134"/>
      <c r="W261" s="134"/>
    </row>
    <row r="262" spans="5:23" ht="12.75">
      <c r="E262" s="79"/>
      <c r="F262" s="79"/>
      <c r="G262" s="134"/>
      <c r="I262" s="79"/>
      <c r="J262" s="79"/>
      <c r="L262" s="79"/>
      <c r="M262" s="79"/>
      <c r="O262" s="79"/>
      <c r="P262" s="79"/>
      <c r="Q262" s="79"/>
      <c r="R262" s="79"/>
      <c r="S262" s="134"/>
      <c r="T262" s="134"/>
      <c r="W262" s="134"/>
    </row>
    <row r="263" spans="5:23" ht="12.75">
      <c r="E263" s="79"/>
      <c r="F263" s="79"/>
      <c r="G263" s="134"/>
      <c r="I263" s="79"/>
      <c r="J263" s="79"/>
      <c r="L263" s="79"/>
      <c r="M263" s="79"/>
      <c r="O263" s="79"/>
      <c r="P263" s="79"/>
      <c r="Q263" s="79"/>
      <c r="R263" s="79"/>
      <c r="S263" s="134"/>
      <c r="T263" s="134"/>
      <c r="W263" s="134"/>
    </row>
    <row r="264" spans="5:23" ht="12.75">
      <c r="E264" s="79"/>
      <c r="F264" s="79"/>
      <c r="G264" s="134"/>
      <c r="I264" s="79"/>
      <c r="J264" s="79"/>
      <c r="L264" s="79"/>
      <c r="M264" s="79"/>
      <c r="O264" s="79"/>
      <c r="P264" s="79"/>
      <c r="Q264" s="79"/>
      <c r="R264" s="79"/>
      <c r="S264" s="134"/>
      <c r="T264" s="134"/>
      <c r="W264" s="134"/>
    </row>
    <row r="265" spans="5:23" ht="12.75">
      <c r="E265" s="79"/>
      <c r="F265" s="79"/>
      <c r="G265" s="134"/>
      <c r="I265" s="79"/>
      <c r="J265" s="79"/>
      <c r="L265" s="79"/>
      <c r="M265" s="79"/>
      <c r="O265" s="79"/>
      <c r="P265" s="79"/>
      <c r="Q265" s="79"/>
      <c r="R265" s="79"/>
      <c r="S265" s="134"/>
      <c r="T265" s="134"/>
      <c r="W265" s="134"/>
    </row>
    <row r="266" spans="5:23" ht="12.75">
      <c r="E266" s="79"/>
      <c r="F266" s="79"/>
      <c r="G266" s="134"/>
      <c r="I266" s="79"/>
      <c r="J266" s="79"/>
      <c r="L266" s="79"/>
      <c r="M266" s="79"/>
      <c r="O266" s="79"/>
      <c r="P266" s="79"/>
      <c r="Q266" s="79"/>
      <c r="R266" s="79"/>
      <c r="S266" s="134"/>
      <c r="T266" s="134"/>
      <c r="W266" s="134"/>
    </row>
    <row r="267" spans="5:23" ht="12.75">
      <c r="E267" s="79"/>
      <c r="F267" s="79"/>
      <c r="G267" s="134"/>
      <c r="I267" s="79"/>
      <c r="J267" s="79"/>
      <c r="L267" s="79"/>
      <c r="M267" s="79"/>
      <c r="O267" s="79"/>
      <c r="P267" s="79"/>
      <c r="Q267" s="79"/>
      <c r="R267" s="79"/>
      <c r="S267" s="134"/>
      <c r="T267" s="134"/>
      <c r="W267" s="134"/>
    </row>
    <row r="268" spans="5:23" ht="12.75">
      <c r="E268" s="79"/>
      <c r="F268" s="79"/>
      <c r="G268" s="134"/>
      <c r="I268" s="79"/>
      <c r="J268" s="79"/>
      <c r="L268" s="79"/>
      <c r="M268" s="79"/>
      <c r="O268" s="79"/>
      <c r="P268" s="79"/>
      <c r="Q268" s="79"/>
      <c r="R268" s="79"/>
      <c r="S268" s="134"/>
      <c r="T268" s="134"/>
      <c r="W268" s="134"/>
    </row>
    <row r="269" spans="5:23" ht="12.75">
      <c r="E269" s="79"/>
      <c r="F269" s="79"/>
      <c r="G269" s="134"/>
      <c r="I269" s="79"/>
      <c r="J269" s="79"/>
      <c r="L269" s="79"/>
      <c r="M269" s="79"/>
      <c r="O269" s="79"/>
      <c r="P269" s="79"/>
      <c r="Q269" s="79"/>
      <c r="R269" s="79"/>
      <c r="S269" s="134"/>
      <c r="T269" s="134"/>
      <c r="W269" s="134"/>
    </row>
    <row r="270" spans="5:23" ht="12.75">
      <c r="E270" s="79"/>
      <c r="F270" s="79"/>
      <c r="G270" s="134"/>
      <c r="I270" s="79"/>
      <c r="J270" s="79"/>
      <c r="L270" s="79"/>
      <c r="M270" s="79"/>
      <c r="O270" s="79"/>
      <c r="P270" s="79"/>
      <c r="Q270" s="79"/>
      <c r="R270" s="79"/>
      <c r="S270" s="134"/>
      <c r="T270" s="134"/>
      <c r="W270" s="134"/>
    </row>
    <row r="271" spans="5:23" ht="12.75">
      <c r="E271" s="79"/>
      <c r="F271" s="79"/>
      <c r="G271" s="134"/>
      <c r="I271" s="79"/>
      <c r="J271" s="79"/>
      <c r="L271" s="79"/>
      <c r="M271" s="79"/>
      <c r="O271" s="79"/>
      <c r="P271" s="79"/>
      <c r="Q271" s="79"/>
      <c r="R271" s="79"/>
      <c r="S271" s="134"/>
      <c r="T271" s="134"/>
      <c r="W271" s="134"/>
    </row>
    <row r="272" spans="5:23" ht="12.75">
      <c r="E272" s="79"/>
      <c r="F272" s="79"/>
      <c r="G272" s="134"/>
      <c r="I272" s="79"/>
      <c r="J272" s="79"/>
      <c r="L272" s="79"/>
      <c r="M272" s="79"/>
      <c r="O272" s="79"/>
      <c r="P272" s="79"/>
      <c r="Q272" s="79"/>
      <c r="R272" s="79"/>
      <c r="S272" s="134"/>
      <c r="T272" s="134"/>
      <c r="W272" s="134"/>
    </row>
    <row r="273" spans="5:23" ht="12.75">
      <c r="E273" s="79"/>
      <c r="F273" s="79"/>
      <c r="G273" s="134"/>
      <c r="I273" s="79"/>
      <c r="J273" s="79"/>
      <c r="L273" s="79"/>
      <c r="M273" s="79"/>
      <c r="O273" s="79"/>
      <c r="P273" s="79"/>
      <c r="Q273" s="79"/>
      <c r="R273" s="79"/>
      <c r="S273" s="134"/>
      <c r="T273" s="134"/>
      <c r="W273" s="134"/>
    </row>
    <row r="274" spans="5:23" ht="12.75">
      <c r="E274" s="79"/>
      <c r="F274" s="79"/>
      <c r="G274" s="134"/>
      <c r="I274" s="79"/>
      <c r="J274" s="79"/>
      <c r="L274" s="79"/>
      <c r="M274" s="79"/>
      <c r="O274" s="79"/>
      <c r="P274" s="79"/>
      <c r="Q274" s="79"/>
      <c r="R274" s="79"/>
      <c r="S274" s="134"/>
      <c r="T274" s="134"/>
      <c r="W274" s="134"/>
    </row>
    <row r="275" spans="5:23" ht="12.75">
      <c r="E275" s="79"/>
      <c r="F275" s="79"/>
      <c r="G275" s="134"/>
      <c r="I275" s="79"/>
      <c r="J275" s="79"/>
      <c r="L275" s="79"/>
      <c r="M275" s="79"/>
      <c r="O275" s="79"/>
      <c r="P275" s="79"/>
      <c r="Q275" s="79"/>
      <c r="R275" s="79"/>
      <c r="S275" s="134"/>
      <c r="T275" s="134"/>
      <c r="W275" s="134"/>
    </row>
    <row r="276" spans="5:23" ht="12.75">
      <c r="E276" s="79"/>
      <c r="F276" s="79"/>
      <c r="G276" s="134"/>
      <c r="I276" s="79"/>
      <c r="J276" s="79"/>
      <c r="L276" s="79"/>
      <c r="M276" s="79"/>
      <c r="O276" s="79"/>
      <c r="P276" s="79"/>
      <c r="Q276" s="79"/>
      <c r="R276" s="79"/>
      <c r="S276" s="134"/>
      <c r="T276" s="134"/>
      <c r="W276" s="134"/>
    </row>
    <row r="277" spans="5:23" ht="12.75">
      <c r="E277" s="79"/>
      <c r="F277" s="79"/>
      <c r="G277" s="134"/>
      <c r="I277" s="79"/>
      <c r="J277" s="79"/>
      <c r="L277" s="79"/>
      <c r="M277" s="79"/>
      <c r="O277" s="79"/>
      <c r="P277" s="79"/>
      <c r="Q277" s="79"/>
      <c r="R277" s="79"/>
      <c r="S277" s="134"/>
      <c r="T277" s="134"/>
      <c r="W277" s="134"/>
    </row>
    <row r="278" spans="5:23" ht="12.75">
      <c r="E278" s="79"/>
      <c r="F278" s="79"/>
      <c r="G278" s="134"/>
      <c r="I278" s="79"/>
      <c r="J278" s="79"/>
      <c r="L278" s="79"/>
      <c r="M278" s="79"/>
      <c r="O278" s="79"/>
      <c r="P278" s="79"/>
      <c r="Q278" s="79"/>
      <c r="R278" s="79"/>
      <c r="S278" s="134"/>
      <c r="T278" s="134"/>
      <c r="W278" s="134"/>
    </row>
    <row r="279" spans="5:23" ht="12.75">
      <c r="E279" s="79"/>
      <c r="F279" s="79"/>
      <c r="G279" s="134"/>
      <c r="I279" s="79"/>
      <c r="J279" s="79"/>
      <c r="L279" s="79"/>
      <c r="M279" s="79"/>
      <c r="O279" s="79"/>
      <c r="P279" s="79"/>
      <c r="Q279" s="79"/>
      <c r="R279" s="79"/>
      <c r="S279" s="134"/>
      <c r="T279" s="134"/>
      <c r="W279" s="134"/>
    </row>
    <row r="280" spans="5:23" ht="12.75">
      <c r="E280" s="79"/>
      <c r="F280" s="79"/>
      <c r="G280" s="134"/>
      <c r="I280" s="79"/>
      <c r="J280" s="79"/>
      <c r="L280" s="79"/>
      <c r="M280" s="79"/>
      <c r="O280" s="79"/>
      <c r="P280" s="79"/>
      <c r="Q280" s="79"/>
      <c r="R280" s="79"/>
      <c r="S280" s="134"/>
      <c r="T280" s="134"/>
      <c r="W280" s="134"/>
    </row>
    <row r="281" spans="5:23" ht="12.75">
      <c r="E281" s="79"/>
      <c r="F281" s="79"/>
      <c r="G281" s="134"/>
      <c r="I281" s="79"/>
      <c r="J281" s="79"/>
      <c r="L281" s="79"/>
      <c r="M281" s="79"/>
      <c r="O281" s="79"/>
      <c r="P281" s="79"/>
      <c r="Q281" s="79"/>
      <c r="R281" s="79"/>
      <c r="S281" s="134"/>
      <c r="T281" s="134"/>
      <c r="W281" s="134"/>
    </row>
    <row r="282" spans="5:23" ht="12.75">
      <c r="E282" s="79"/>
      <c r="F282" s="79"/>
      <c r="G282" s="134"/>
      <c r="I282" s="79"/>
      <c r="J282" s="79"/>
      <c r="L282" s="79"/>
      <c r="M282" s="79"/>
      <c r="O282" s="79"/>
      <c r="P282" s="79"/>
      <c r="Q282" s="79"/>
      <c r="R282" s="79"/>
      <c r="S282" s="134"/>
      <c r="T282" s="134"/>
      <c r="W282" s="134"/>
    </row>
    <row r="283" spans="5:23" ht="12.75">
      <c r="E283" s="79"/>
      <c r="F283" s="79"/>
      <c r="G283" s="134"/>
      <c r="I283" s="79"/>
      <c r="J283" s="79"/>
      <c r="L283" s="79"/>
      <c r="M283" s="79"/>
      <c r="O283" s="79"/>
      <c r="P283" s="79"/>
      <c r="Q283" s="79"/>
      <c r="R283" s="79"/>
      <c r="S283" s="134"/>
      <c r="T283" s="134"/>
      <c r="W283" s="134"/>
    </row>
    <row r="284" spans="5:23" ht="12.75">
      <c r="E284" s="79"/>
      <c r="F284" s="79"/>
      <c r="G284" s="134"/>
      <c r="I284" s="79"/>
      <c r="J284" s="79"/>
      <c r="L284" s="79"/>
      <c r="M284" s="79"/>
      <c r="O284" s="79"/>
      <c r="P284" s="79"/>
      <c r="Q284" s="79"/>
      <c r="R284" s="79"/>
      <c r="S284" s="134"/>
      <c r="T284" s="134"/>
      <c r="W284" s="134"/>
    </row>
    <row r="285" spans="5:23" ht="12.75">
      <c r="E285" s="79"/>
      <c r="F285" s="79"/>
      <c r="G285" s="134"/>
      <c r="I285" s="79"/>
      <c r="J285" s="79"/>
      <c r="L285" s="79"/>
      <c r="M285" s="79"/>
      <c r="O285" s="79"/>
      <c r="P285" s="79"/>
      <c r="Q285" s="79"/>
      <c r="R285" s="79"/>
      <c r="S285" s="134"/>
      <c r="T285" s="134"/>
      <c r="W285" s="134"/>
    </row>
    <row r="286" spans="5:23" ht="12.75">
      <c r="E286" s="79"/>
      <c r="F286" s="79"/>
      <c r="G286" s="134"/>
      <c r="I286" s="79"/>
      <c r="J286" s="79"/>
      <c r="L286" s="79"/>
      <c r="M286" s="79"/>
      <c r="O286" s="79"/>
      <c r="P286" s="79"/>
      <c r="Q286" s="79"/>
      <c r="R286" s="79"/>
      <c r="S286" s="134"/>
      <c r="T286" s="134"/>
      <c r="W286" s="134"/>
    </row>
    <row r="287" spans="5:23" ht="12.75">
      <c r="E287" s="79"/>
      <c r="F287" s="79"/>
      <c r="G287" s="134"/>
      <c r="I287" s="79"/>
      <c r="J287" s="79"/>
      <c r="L287" s="79"/>
      <c r="M287" s="79"/>
      <c r="O287" s="79"/>
      <c r="P287" s="79"/>
      <c r="Q287" s="79"/>
      <c r="R287" s="79"/>
      <c r="S287" s="134"/>
      <c r="T287" s="134"/>
      <c r="W287" s="134"/>
    </row>
    <row r="288" spans="5:23" ht="12.75">
      <c r="E288" s="79"/>
      <c r="F288" s="79"/>
      <c r="G288" s="134"/>
      <c r="I288" s="79"/>
      <c r="J288" s="79"/>
      <c r="L288" s="79"/>
      <c r="M288" s="79"/>
      <c r="O288" s="79"/>
      <c r="P288" s="79"/>
      <c r="Q288" s="79"/>
      <c r="R288" s="79"/>
      <c r="S288" s="134"/>
      <c r="T288" s="134"/>
      <c r="W288" s="134"/>
    </row>
    <row r="289" spans="5:23" ht="12.75">
      <c r="E289" s="79"/>
      <c r="F289" s="79"/>
      <c r="G289" s="134"/>
      <c r="I289" s="79"/>
      <c r="J289" s="79"/>
      <c r="L289" s="79"/>
      <c r="M289" s="79"/>
      <c r="O289" s="79"/>
      <c r="P289" s="79"/>
      <c r="Q289" s="79"/>
      <c r="R289" s="79"/>
      <c r="S289" s="134"/>
      <c r="T289" s="134"/>
      <c r="W289" s="134"/>
    </row>
    <row r="290" spans="5:23" ht="12.75">
      <c r="E290" s="79"/>
      <c r="F290" s="79"/>
      <c r="G290" s="134"/>
      <c r="I290" s="79"/>
      <c r="J290" s="79"/>
      <c r="L290" s="79"/>
      <c r="M290" s="79"/>
      <c r="O290" s="79"/>
      <c r="P290" s="79"/>
      <c r="Q290" s="79"/>
      <c r="R290" s="79"/>
      <c r="S290" s="134"/>
      <c r="T290" s="134"/>
      <c r="W290" s="134"/>
    </row>
    <row r="291" spans="5:23" ht="12.75">
      <c r="E291" s="79"/>
      <c r="F291" s="79"/>
      <c r="G291" s="134"/>
      <c r="I291" s="79"/>
      <c r="J291" s="79"/>
      <c r="L291" s="79"/>
      <c r="M291" s="79"/>
      <c r="O291" s="79"/>
      <c r="P291" s="79"/>
      <c r="Q291" s="79"/>
      <c r="R291" s="79"/>
      <c r="S291" s="134"/>
      <c r="T291" s="134"/>
      <c r="W291" s="134"/>
    </row>
    <row r="292" spans="5:23" ht="12.75">
      <c r="E292" s="79"/>
      <c r="F292" s="79"/>
      <c r="G292" s="134"/>
      <c r="I292" s="79"/>
      <c r="J292" s="79"/>
      <c r="L292" s="79"/>
      <c r="M292" s="79"/>
      <c r="O292" s="79"/>
      <c r="P292" s="79"/>
      <c r="Q292" s="79"/>
      <c r="R292" s="79"/>
      <c r="S292" s="134"/>
      <c r="T292" s="134"/>
      <c r="W292" s="134"/>
    </row>
    <row r="293" spans="5:23" ht="12.75">
      <c r="E293" s="79"/>
      <c r="F293" s="79"/>
      <c r="G293" s="134"/>
      <c r="I293" s="79"/>
      <c r="J293" s="79"/>
      <c r="L293" s="79"/>
      <c r="M293" s="79"/>
      <c r="O293" s="79"/>
      <c r="P293" s="79"/>
      <c r="Q293" s="79"/>
      <c r="R293" s="79"/>
      <c r="S293" s="134"/>
      <c r="T293" s="134"/>
      <c r="W293" s="134"/>
    </row>
    <row r="294" spans="5:23" ht="12.75">
      <c r="E294" s="79"/>
      <c r="F294" s="79"/>
      <c r="G294" s="134"/>
      <c r="I294" s="79"/>
      <c r="J294" s="79"/>
      <c r="L294" s="79"/>
      <c r="M294" s="79"/>
      <c r="O294" s="79"/>
      <c r="P294" s="79"/>
      <c r="Q294" s="79"/>
      <c r="R294" s="79"/>
      <c r="S294" s="134"/>
      <c r="T294" s="134"/>
      <c r="W294" s="134"/>
    </row>
    <row r="295" spans="5:23" ht="12.75">
      <c r="E295" s="79"/>
      <c r="F295" s="79"/>
      <c r="G295" s="134"/>
      <c r="I295" s="79"/>
      <c r="J295" s="79"/>
      <c r="L295" s="79"/>
      <c r="M295" s="79"/>
      <c r="O295" s="79"/>
      <c r="P295" s="79"/>
      <c r="Q295" s="79"/>
      <c r="R295" s="79"/>
      <c r="S295" s="134"/>
      <c r="T295" s="134"/>
      <c r="W295" s="134"/>
    </row>
    <row r="296" spans="5:23" ht="12.75">
      <c r="E296" s="79"/>
      <c r="F296" s="79"/>
      <c r="G296" s="134"/>
      <c r="I296" s="79"/>
      <c r="J296" s="79"/>
      <c r="L296" s="79"/>
      <c r="M296" s="79"/>
      <c r="O296" s="79"/>
      <c r="P296" s="79"/>
      <c r="Q296" s="79"/>
      <c r="R296" s="79"/>
      <c r="S296" s="134"/>
      <c r="T296" s="134"/>
      <c r="W296" s="134"/>
    </row>
    <row r="297" spans="5:23" ht="12.75">
      <c r="E297" s="79"/>
      <c r="F297" s="79"/>
      <c r="G297" s="134"/>
      <c r="I297" s="79"/>
      <c r="J297" s="79"/>
      <c r="L297" s="79"/>
      <c r="M297" s="79"/>
      <c r="O297" s="79"/>
      <c r="P297" s="79"/>
      <c r="Q297" s="79"/>
      <c r="R297" s="79"/>
      <c r="S297" s="134"/>
      <c r="T297" s="134"/>
      <c r="W297" s="134"/>
    </row>
    <row r="298" spans="5:23" ht="12.75">
      <c r="E298" s="79"/>
      <c r="F298" s="79"/>
      <c r="G298" s="134"/>
      <c r="I298" s="79"/>
      <c r="J298" s="79"/>
      <c r="L298" s="79"/>
      <c r="M298" s="79"/>
      <c r="O298" s="79"/>
      <c r="P298" s="79"/>
      <c r="Q298" s="79"/>
      <c r="R298" s="79"/>
      <c r="S298" s="134"/>
      <c r="T298" s="134"/>
      <c r="W298" s="134"/>
    </row>
    <row r="299" spans="5:23" ht="12.75">
      <c r="E299" s="79"/>
      <c r="F299" s="79"/>
      <c r="G299" s="134"/>
      <c r="I299" s="79"/>
      <c r="J299" s="79"/>
      <c r="L299" s="79"/>
      <c r="M299" s="79"/>
      <c r="O299" s="79"/>
      <c r="P299" s="79"/>
      <c r="Q299" s="79"/>
      <c r="R299" s="79"/>
      <c r="S299" s="134"/>
      <c r="T299" s="134"/>
      <c r="W299" s="134"/>
    </row>
    <row r="300" spans="5:23" ht="12.75">
      <c r="E300" s="79"/>
      <c r="F300" s="79"/>
      <c r="G300" s="134"/>
      <c r="I300" s="79"/>
      <c r="J300" s="79"/>
      <c r="L300" s="79"/>
      <c r="M300" s="79"/>
      <c r="O300" s="79"/>
      <c r="P300" s="79"/>
      <c r="Q300" s="79"/>
      <c r="R300" s="79"/>
      <c r="S300" s="134"/>
      <c r="T300" s="134"/>
      <c r="W300" s="134"/>
    </row>
    <row r="301" spans="5:23" ht="12.75">
      <c r="E301" s="79"/>
      <c r="F301" s="79"/>
      <c r="G301" s="134"/>
      <c r="I301" s="79"/>
      <c r="J301" s="79"/>
      <c r="L301" s="79"/>
      <c r="M301" s="79"/>
      <c r="O301" s="79"/>
      <c r="P301" s="79"/>
      <c r="Q301" s="79"/>
      <c r="R301" s="79"/>
      <c r="S301" s="134"/>
      <c r="T301" s="134"/>
      <c r="W301" s="134"/>
    </row>
    <row r="302" spans="5:23" ht="12.75">
      <c r="E302" s="79"/>
      <c r="F302" s="79"/>
      <c r="G302" s="134"/>
      <c r="I302" s="79"/>
      <c r="J302" s="79"/>
      <c r="L302" s="79"/>
      <c r="M302" s="79"/>
      <c r="O302" s="79"/>
      <c r="P302" s="79"/>
      <c r="Q302" s="79"/>
      <c r="R302" s="79"/>
      <c r="S302" s="134"/>
      <c r="T302" s="134"/>
      <c r="W302" s="134"/>
    </row>
    <row r="303" spans="5:23" ht="12.75">
      <c r="E303" s="79"/>
      <c r="F303" s="79"/>
      <c r="G303" s="134"/>
      <c r="I303" s="79"/>
      <c r="J303" s="79"/>
      <c r="L303" s="79"/>
      <c r="M303" s="79"/>
      <c r="O303" s="79"/>
      <c r="P303" s="79"/>
      <c r="Q303" s="79"/>
      <c r="R303" s="79"/>
      <c r="S303" s="134"/>
      <c r="T303" s="134"/>
      <c r="W303" s="134"/>
    </row>
    <row r="304" spans="5:23" ht="12.75">
      <c r="E304" s="79"/>
      <c r="F304" s="79"/>
      <c r="G304" s="134"/>
      <c r="I304" s="79"/>
      <c r="J304" s="79"/>
      <c r="L304" s="79"/>
      <c r="M304" s="79"/>
      <c r="O304" s="79"/>
      <c r="P304" s="79"/>
      <c r="Q304" s="79"/>
      <c r="R304" s="79"/>
      <c r="S304" s="134"/>
      <c r="T304" s="134"/>
      <c r="W304" s="134"/>
    </row>
    <row r="305" spans="5:23" ht="12.75">
      <c r="E305" s="79"/>
      <c r="F305" s="79"/>
      <c r="G305" s="134"/>
      <c r="I305" s="79"/>
      <c r="J305" s="79"/>
      <c r="L305" s="79"/>
      <c r="M305" s="79"/>
      <c r="O305" s="79"/>
      <c r="P305" s="79"/>
      <c r="Q305" s="79"/>
      <c r="R305" s="79"/>
      <c r="S305" s="134"/>
      <c r="T305" s="134"/>
      <c r="W305" s="134"/>
    </row>
    <row r="306" spans="5:23" ht="12.75">
      <c r="E306" s="79"/>
      <c r="F306" s="79"/>
      <c r="G306" s="134"/>
      <c r="I306" s="79"/>
      <c r="J306" s="79"/>
      <c r="L306" s="79"/>
      <c r="M306" s="79"/>
      <c r="O306" s="79"/>
      <c r="P306" s="79"/>
      <c r="Q306" s="79"/>
      <c r="R306" s="79"/>
      <c r="S306" s="134"/>
      <c r="T306" s="134"/>
      <c r="W306" s="134"/>
    </row>
    <row r="307" spans="5:23" ht="12.75">
      <c r="E307" s="79"/>
      <c r="F307" s="79"/>
      <c r="G307" s="134"/>
      <c r="I307" s="79"/>
      <c r="J307" s="79"/>
      <c r="L307" s="79"/>
      <c r="M307" s="79"/>
      <c r="O307" s="79"/>
      <c r="P307" s="79"/>
      <c r="Q307" s="79"/>
      <c r="R307" s="79"/>
      <c r="S307" s="134"/>
      <c r="T307" s="134"/>
      <c r="W307" s="134"/>
    </row>
    <row r="308" spans="5:23" ht="12.75">
      <c r="E308" s="79"/>
      <c r="F308" s="79"/>
      <c r="G308" s="134"/>
      <c r="I308" s="79"/>
      <c r="J308" s="79"/>
      <c r="L308" s="79"/>
      <c r="M308" s="79"/>
      <c r="O308" s="79"/>
      <c r="P308" s="79"/>
      <c r="Q308" s="79"/>
      <c r="R308" s="79"/>
      <c r="S308" s="134"/>
      <c r="T308" s="134"/>
      <c r="W308" s="134"/>
    </row>
    <row r="309" spans="5:23" ht="12.75">
      <c r="E309" s="79"/>
      <c r="F309" s="79"/>
      <c r="G309" s="134"/>
      <c r="I309" s="79"/>
      <c r="J309" s="79"/>
      <c r="L309" s="79"/>
      <c r="M309" s="79"/>
      <c r="O309" s="79"/>
      <c r="P309" s="79"/>
      <c r="Q309" s="79"/>
      <c r="R309" s="79"/>
      <c r="S309" s="134"/>
      <c r="T309" s="134"/>
      <c r="W309" s="134"/>
    </row>
    <row r="310" spans="5:23" ht="12.75">
      <c r="E310" s="79"/>
      <c r="F310" s="79"/>
      <c r="G310" s="134"/>
      <c r="I310" s="79"/>
      <c r="J310" s="79"/>
      <c r="L310" s="79"/>
      <c r="M310" s="79"/>
      <c r="O310" s="79"/>
      <c r="P310" s="79"/>
      <c r="Q310" s="79"/>
      <c r="R310" s="79"/>
      <c r="S310" s="134"/>
      <c r="T310" s="134"/>
      <c r="W310" s="134"/>
    </row>
    <row r="311" spans="5:23" ht="12.75">
      <c r="E311" s="79"/>
      <c r="F311" s="79"/>
      <c r="G311" s="134"/>
      <c r="I311" s="79"/>
      <c r="J311" s="79"/>
      <c r="L311" s="79"/>
      <c r="M311" s="79"/>
      <c r="O311" s="79"/>
      <c r="P311" s="79"/>
      <c r="Q311" s="79"/>
      <c r="R311" s="79"/>
      <c r="S311" s="134"/>
      <c r="T311" s="134"/>
      <c r="W311" s="134"/>
    </row>
    <row r="312" spans="5:23" ht="12.75">
      <c r="E312" s="79"/>
      <c r="F312" s="79"/>
      <c r="G312" s="134"/>
      <c r="I312" s="79"/>
      <c r="J312" s="79"/>
      <c r="L312" s="79"/>
      <c r="M312" s="79"/>
      <c r="O312" s="79"/>
      <c r="P312" s="79"/>
      <c r="Q312" s="79"/>
      <c r="R312" s="79"/>
      <c r="S312" s="134"/>
      <c r="T312" s="134"/>
      <c r="W312" s="134"/>
    </row>
    <row r="313" spans="5:23" ht="12.75">
      <c r="E313" s="79"/>
      <c r="F313" s="79"/>
      <c r="G313" s="134"/>
      <c r="I313" s="79"/>
      <c r="J313" s="79"/>
      <c r="L313" s="79"/>
      <c r="M313" s="79"/>
      <c r="O313" s="79"/>
      <c r="P313" s="79"/>
      <c r="Q313" s="79"/>
      <c r="R313" s="79"/>
      <c r="S313" s="134"/>
      <c r="T313" s="134"/>
      <c r="W313" s="134"/>
    </row>
    <row r="314" spans="5:23" ht="12.75">
      <c r="E314" s="79"/>
      <c r="F314" s="79"/>
      <c r="G314" s="134"/>
      <c r="I314" s="79"/>
      <c r="J314" s="79"/>
      <c r="L314" s="79"/>
      <c r="M314" s="79"/>
      <c r="O314" s="79"/>
      <c r="P314" s="79"/>
      <c r="Q314" s="79"/>
      <c r="R314" s="79"/>
      <c r="S314" s="134"/>
      <c r="T314" s="134"/>
      <c r="W314" s="134"/>
    </row>
    <row r="315" spans="5:23" ht="12.75">
      <c r="E315" s="79"/>
      <c r="F315" s="79"/>
      <c r="G315" s="134"/>
      <c r="I315" s="79"/>
      <c r="J315" s="79"/>
      <c r="L315" s="79"/>
      <c r="M315" s="79"/>
      <c r="O315" s="79"/>
      <c r="P315" s="79"/>
      <c r="Q315" s="79"/>
      <c r="R315" s="79"/>
      <c r="S315" s="134"/>
      <c r="T315" s="134"/>
      <c r="W315" s="134"/>
    </row>
    <row r="316" spans="5:23" ht="12.75">
      <c r="E316" s="79"/>
      <c r="F316" s="79"/>
      <c r="G316" s="134"/>
      <c r="I316" s="79"/>
      <c r="J316" s="79"/>
      <c r="L316" s="79"/>
      <c r="M316" s="79"/>
      <c r="O316" s="79"/>
      <c r="P316" s="79"/>
      <c r="Q316" s="79"/>
      <c r="R316" s="79"/>
      <c r="S316" s="134"/>
      <c r="T316" s="134"/>
      <c r="W316" s="134"/>
    </row>
    <row r="317" spans="5:23" ht="12.75">
      <c r="E317" s="79"/>
      <c r="F317" s="79"/>
      <c r="G317" s="134"/>
      <c r="I317" s="79"/>
      <c r="J317" s="79"/>
      <c r="L317" s="79"/>
      <c r="M317" s="79"/>
      <c r="O317" s="79"/>
      <c r="P317" s="79"/>
      <c r="Q317" s="79"/>
      <c r="R317" s="79"/>
      <c r="S317" s="134"/>
      <c r="T317" s="134"/>
      <c r="W317" s="134"/>
    </row>
    <row r="318" spans="5:23" ht="12.75">
      <c r="E318" s="79"/>
      <c r="F318" s="79"/>
      <c r="G318" s="134"/>
      <c r="I318" s="79"/>
      <c r="J318" s="79"/>
      <c r="L318" s="79"/>
      <c r="M318" s="79"/>
      <c r="O318" s="79"/>
      <c r="P318" s="79"/>
      <c r="Q318" s="79"/>
      <c r="R318" s="79"/>
      <c r="S318" s="134"/>
      <c r="T318" s="134"/>
      <c r="W318" s="134"/>
    </row>
    <row r="319" spans="5:23" ht="12.75">
      <c r="E319" s="79"/>
      <c r="F319" s="79"/>
      <c r="G319" s="134"/>
      <c r="I319" s="79"/>
      <c r="J319" s="79"/>
      <c r="L319" s="79"/>
      <c r="M319" s="79"/>
      <c r="O319" s="79"/>
      <c r="P319" s="79"/>
      <c r="Q319" s="79"/>
      <c r="R319" s="79"/>
      <c r="S319" s="134"/>
      <c r="T319" s="134"/>
      <c r="W319" s="134"/>
    </row>
    <row r="320" spans="5:23" ht="12.75">
      <c r="E320" s="79"/>
      <c r="F320" s="79"/>
      <c r="G320" s="134"/>
      <c r="I320" s="79"/>
      <c r="J320" s="79"/>
      <c r="L320" s="79"/>
      <c r="M320" s="79"/>
      <c r="O320" s="79"/>
      <c r="P320" s="79"/>
      <c r="Q320" s="79"/>
      <c r="R320" s="79"/>
      <c r="S320" s="134"/>
      <c r="T320" s="134"/>
      <c r="W320" s="134"/>
    </row>
    <row r="321" spans="5:23" ht="12.75">
      <c r="E321" s="79"/>
      <c r="F321" s="79"/>
      <c r="G321" s="134"/>
      <c r="I321" s="79"/>
      <c r="J321" s="79"/>
      <c r="L321" s="79"/>
      <c r="M321" s="79"/>
      <c r="O321" s="79"/>
      <c r="P321" s="79"/>
      <c r="Q321" s="79"/>
      <c r="R321" s="79"/>
      <c r="S321" s="134"/>
      <c r="T321" s="134"/>
      <c r="W321" s="134"/>
    </row>
    <row r="322" spans="5:23" ht="12.75">
      <c r="E322" s="79"/>
      <c r="F322" s="79"/>
      <c r="G322" s="134"/>
      <c r="I322" s="79"/>
      <c r="J322" s="79"/>
      <c r="L322" s="79"/>
      <c r="M322" s="79"/>
      <c r="O322" s="79"/>
      <c r="P322" s="79"/>
      <c r="Q322" s="79"/>
      <c r="R322" s="79"/>
      <c r="S322" s="134"/>
      <c r="T322" s="134"/>
      <c r="W322" s="134"/>
    </row>
    <row r="323" spans="5:23" ht="12.75">
      <c r="E323" s="79"/>
      <c r="F323" s="79"/>
      <c r="G323" s="134"/>
      <c r="I323" s="79"/>
      <c r="J323" s="79"/>
      <c r="L323" s="79"/>
      <c r="M323" s="79"/>
      <c r="O323" s="79"/>
      <c r="P323" s="79"/>
      <c r="Q323" s="79"/>
      <c r="R323" s="79"/>
      <c r="S323" s="134"/>
      <c r="T323" s="134"/>
      <c r="W323" s="134"/>
    </row>
    <row r="324" spans="5:23" ht="12.75">
      <c r="E324" s="79"/>
      <c r="F324" s="79"/>
      <c r="G324" s="134"/>
      <c r="I324" s="79"/>
      <c r="J324" s="79"/>
      <c r="L324" s="79"/>
      <c r="M324" s="79"/>
      <c r="O324" s="79"/>
      <c r="P324" s="79"/>
      <c r="Q324" s="79"/>
      <c r="R324" s="79"/>
      <c r="S324" s="134"/>
      <c r="T324" s="134"/>
      <c r="W324" s="134"/>
    </row>
    <row r="325" spans="5:23" ht="12.75">
      <c r="E325" s="79"/>
      <c r="F325" s="79"/>
      <c r="G325" s="134"/>
      <c r="I325" s="79"/>
      <c r="J325" s="79"/>
      <c r="L325" s="79"/>
      <c r="M325" s="79"/>
      <c r="O325" s="79"/>
      <c r="P325" s="79"/>
      <c r="Q325" s="79"/>
      <c r="R325" s="79"/>
      <c r="S325" s="134"/>
      <c r="T325" s="134"/>
      <c r="W325" s="134"/>
    </row>
    <row r="326" spans="5:23" ht="12.75">
      <c r="E326" s="79"/>
      <c r="F326" s="79"/>
      <c r="G326" s="134"/>
      <c r="I326" s="79"/>
      <c r="J326" s="79"/>
      <c r="L326" s="79"/>
      <c r="M326" s="79"/>
      <c r="O326" s="79"/>
      <c r="P326" s="79"/>
      <c r="Q326" s="79"/>
      <c r="R326" s="79"/>
      <c r="S326" s="134"/>
      <c r="T326" s="134"/>
      <c r="W326" s="134"/>
    </row>
    <row r="327" spans="5:23" ht="12.75">
      <c r="E327" s="79"/>
      <c r="F327" s="79"/>
      <c r="G327" s="134"/>
      <c r="I327" s="79"/>
      <c r="J327" s="79"/>
      <c r="L327" s="79"/>
      <c r="M327" s="79"/>
      <c r="O327" s="79"/>
      <c r="P327" s="79"/>
      <c r="Q327" s="79"/>
      <c r="R327" s="79"/>
      <c r="S327" s="134"/>
      <c r="T327" s="134"/>
      <c r="W327" s="134"/>
    </row>
    <row r="328" spans="5:23" ht="12.75">
      <c r="E328" s="79"/>
      <c r="F328" s="79"/>
      <c r="G328" s="134"/>
      <c r="I328" s="79"/>
      <c r="J328" s="79"/>
      <c r="L328" s="79"/>
      <c r="M328" s="79"/>
      <c r="O328" s="79"/>
      <c r="P328" s="79"/>
      <c r="Q328" s="79"/>
      <c r="R328" s="79"/>
      <c r="S328" s="134"/>
      <c r="T328" s="134"/>
      <c r="W328" s="134"/>
    </row>
    <row r="329" spans="5:23" ht="12.75">
      <c r="E329" s="79"/>
      <c r="F329" s="79"/>
      <c r="G329" s="134"/>
      <c r="I329" s="79"/>
      <c r="J329" s="79"/>
      <c r="L329" s="79"/>
      <c r="M329" s="79"/>
      <c r="O329" s="79"/>
      <c r="P329" s="79"/>
      <c r="Q329" s="79"/>
      <c r="R329" s="79"/>
      <c r="S329" s="134"/>
      <c r="T329" s="134"/>
      <c r="W329" s="134"/>
    </row>
    <row r="330" spans="5:23" ht="12.75">
      <c r="E330" s="79"/>
      <c r="F330" s="79"/>
      <c r="G330" s="134"/>
      <c r="I330" s="79"/>
      <c r="J330" s="79"/>
      <c r="L330" s="79"/>
      <c r="M330" s="79"/>
      <c r="O330" s="79"/>
      <c r="P330" s="79"/>
      <c r="Q330" s="79"/>
      <c r="R330" s="79"/>
      <c r="S330" s="134"/>
      <c r="T330" s="134"/>
      <c r="W330" s="134"/>
    </row>
    <row r="331" spans="5:23" ht="12.75">
      <c r="E331" s="79"/>
      <c r="F331" s="79"/>
      <c r="G331" s="134"/>
      <c r="I331" s="79"/>
      <c r="J331" s="79"/>
      <c r="L331" s="79"/>
      <c r="M331" s="79"/>
      <c r="O331" s="79"/>
      <c r="P331" s="79"/>
      <c r="Q331" s="79"/>
      <c r="R331" s="79"/>
      <c r="S331" s="134"/>
      <c r="T331" s="134"/>
      <c r="W331" s="134"/>
    </row>
    <row r="332" spans="5:23" ht="12.75">
      <c r="E332" s="79"/>
      <c r="F332" s="79"/>
      <c r="G332" s="134"/>
      <c r="I332" s="79"/>
      <c r="J332" s="79"/>
      <c r="L332" s="79"/>
      <c r="M332" s="79"/>
      <c r="O332" s="79"/>
      <c r="P332" s="79"/>
      <c r="Q332" s="79"/>
      <c r="R332" s="79"/>
      <c r="S332" s="134"/>
      <c r="T332" s="134"/>
      <c r="W332" s="134"/>
    </row>
    <row r="333" spans="5:23" ht="12.75">
      <c r="E333" s="79"/>
      <c r="F333" s="79"/>
      <c r="G333" s="134"/>
      <c r="I333" s="79"/>
      <c r="J333" s="79"/>
      <c r="L333" s="79"/>
      <c r="M333" s="79"/>
      <c r="O333" s="79"/>
      <c r="P333" s="79"/>
      <c r="Q333" s="79"/>
      <c r="R333" s="79"/>
      <c r="S333" s="134"/>
      <c r="T333" s="134"/>
      <c r="W333" s="134"/>
    </row>
    <row r="334" spans="5:23" ht="12.75">
      <c r="E334" s="79"/>
      <c r="F334" s="79"/>
      <c r="G334" s="134"/>
      <c r="I334" s="79"/>
      <c r="J334" s="79"/>
      <c r="L334" s="79"/>
      <c r="M334" s="79"/>
      <c r="O334" s="79"/>
      <c r="P334" s="79"/>
      <c r="Q334" s="79"/>
      <c r="R334" s="79"/>
      <c r="S334" s="134"/>
      <c r="T334" s="134"/>
      <c r="W334" s="134"/>
    </row>
    <row r="335" spans="5:23" ht="12.75">
      <c r="E335" s="79"/>
      <c r="F335" s="79"/>
      <c r="G335" s="134"/>
      <c r="I335" s="79"/>
      <c r="J335" s="79"/>
      <c r="L335" s="79"/>
      <c r="M335" s="79"/>
      <c r="O335" s="79"/>
      <c r="P335" s="79"/>
      <c r="Q335" s="79"/>
      <c r="R335" s="79"/>
      <c r="S335" s="134"/>
      <c r="T335" s="134"/>
      <c r="W335" s="134"/>
    </row>
    <row r="336" spans="5:23" ht="12.75">
      <c r="E336" s="79"/>
      <c r="F336" s="79"/>
      <c r="G336" s="134"/>
      <c r="I336" s="79"/>
      <c r="J336" s="79"/>
      <c r="L336" s="79"/>
      <c r="M336" s="79"/>
      <c r="O336" s="79"/>
      <c r="P336" s="79"/>
      <c r="Q336" s="79"/>
      <c r="R336" s="79"/>
      <c r="S336" s="134"/>
      <c r="T336" s="134"/>
      <c r="W336" s="134"/>
    </row>
    <row r="337" spans="5:23" ht="12.75">
      <c r="E337" s="79"/>
      <c r="F337" s="79"/>
      <c r="G337" s="134"/>
      <c r="I337" s="79"/>
      <c r="J337" s="79"/>
      <c r="L337" s="79"/>
      <c r="M337" s="79"/>
      <c r="O337" s="79"/>
      <c r="P337" s="79"/>
      <c r="Q337" s="79"/>
      <c r="R337" s="79"/>
      <c r="S337" s="134"/>
      <c r="T337" s="134"/>
      <c r="W337" s="134"/>
    </row>
    <row r="338" spans="5:23" ht="12.75">
      <c r="E338" s="79"/>
      <c r="F338" s="79"/>
      <c r="G338" s="134"/>
      <c r="I338" s="79"/>
      <c r="J338" s="79"/>
      <c r="L338" s="79"/>
      <c r="M338" s="79"/>
      <c r="O338" s="79"/>
      <c r="P338" s="79"/>
      <c r="Q338" s="79"/>
      <c r="R338" s="79"/>
      <c r="S338" s="134"/>
      <c r="T338" s="134"/>
      <c r="W338" s="134"/>
    </row>
    <row r="339" spans="5:23" ht="12.75">
      <c r="E339" s="79"/>
      <c r="F339" s="79"/>
      <c r="G339" s="134"/>
      <c r="I339" s="79"/>
      <c r="J339" s="79"/>
      <c r="L339" s="79"/>
      <c r="M339" s="79"/>
      <c r="O339" s="79"/>
      <c r="P339" s="79"/>
      <c r="Q339" s="79"/>
      <c r="R339" s="79"/>
      <c r="S339" s="134"/>
      <c r="T339" s="134"/>
      <c r="W339" s="134"/>
    </row>
    <row r="340" spans="5:23" ht="12.75">
      <c r="E340" s="79"/>
      <c r="F340" s="79"/>
      <c r="G340" s="134"/>
      <c r="I340" s="79"/>
      <c r="J340" s="79"/>
      <c r="L340" s="79"/>
      <c r="M340" s="79"/>
      <c r="O340" s="79"/>
      <c r="P340" s="79"/>
      <c r="Q340" s="79"/>
      <c r="R340" s="79"/>
      <c r="S340" s="134"/>
      <c r="T340" s="134"/>
      <c r="W340" s="134"/>
    </row>
    <row r="341" spans="5:23" ht="12.75">
      <c r="E341" s="79"/>
      <c r="F341" s="79"/>
      <c r="G341" s="134"/>
      <c r="I341" s="79"/>
      <c r="J341" s="79"/>
      <c r="L341" s="79"/>
      <c r="M341" s="79"/>
      <c r="O341" s="79"/>
      <c r="P341" s="79"/>
      <c r="Q341" s="79"/>
      <c r="R341" s="79"/>
      <c r="S341" s="134"/>
      <c r="T341" s="134"/>
      <c r="W341" s="134"/>
    </row>
    <row r="342" spans="5:23" ht="12.75">
      <c r="E342" s="79"/>
      <c r="F342" s="79"/>
      <c r="G342" s="134"/>
      <c r="I342" s="79"/>
      <c r="J342" s="79"/>
      <c r="L342" s="79"/>
      <c r="M342" s="79"/>
      <c r="O342" s="79"/>
      <c r="P342" s="79"/>
      <c r="Q342" s="79"/>
      <c r="R342" s="79"/>
      <c r="S342" s="134"/>
      <c r="T342" s="134"/>
      <c r="W342" s="134"/>
    </row>
    <row r="343" spans="5:23" ht="12.75">
      <c r="E343" s="79"/>
      <c r="F343" s="79"/>
      <c r="G343" s="134"/>
      <c r="I343" s="79"/>
      <c r="J343" s="79"/>
      <c r="L343" s="79"/>
      <c r="M343" s="79"/>
      <c r="O343" s="79"/>
      <c r="P343" s="79"/>
      <c r="Q343" s="79"/>
      <c r="R343" s="79"/>
      <c r="S343" s="134"/>
      <c r="T343" s="134"/>
      <c r="W343" s="134"/>
    </row>
    <row r="344" spans="7:23" ht="12.75">
      <c r="G344" s="134"/>
      <c r="S344" s="134"/>
      <c r="T344" s="134"/>
      <c r="W344" s="134"/>
    </row>
    <row r="345" spans="7:23" ht="12.75">
      <c r="G345" s="134"/>
      <c r="S345" s="134"/>
      <c r="T345" s="134"/>
      <c r="W345" s="134"/>
    </row>
    <row r="346" spans="7:23" ht="12.75">
      <c r="G346" s="134"/>
      <c r="S346" s="134"/>
      <c r="T346" s="134"/>
      <c r="W346" s="134"/>
    </row>
    <row r="347" spans="7:23" ht="12.75">
      <c r="G347" s="134"/>
      <c r="S347" s="134"/>
      <c r="T347" s="134"/>
      <c r="W347" s="134"/>
    </row>
    <row r="348" spans="7:23" ht="12.75">
      <c r="G348" s="134"/>
      <c r="S348" s="134"/>
      <c r="T348" s="134"/>
      <c r="W348" s="134"/>
    </row>
    <row r="349" spans="7:23" ht="12.75">
      <c r="G349" s="134"/>
      <c r="S349" s="134"/>
      <c r="T349" s="134"/>
      <c r="W349" s="134"/>
    </row>
    <row r="350" spans="7:23" ht="12.75">
      <c r="G350" s="134"/>
      <c r="S350" s="134"/>
      <c r="T350" s="134"/>
      <c r="W350" s="134"/>
    </row>
    <row r="351" spans="7:23" ht="12.75">
      <c r="G351" s="134"/>
      <c r="S351" s="134"/>
      <c r="T351" s="134"/>
      <c r="W351" s="134"/>
    </row>
    <row r="352" spans="7:23" ht="12.75">
      <c r="G352" s="134"/>
      <c r="S352" s="134"/>
      <c r="T352" s="134"/>
      <c r="W352" s="134"/>
    </row>
    <row r="353" spans="7:23" ht="12.75">
      <c r="G353" s="134"/>
      <c r="S353" s="134"/>
      <c r="T353" s="134"/>
      <c r="W353" s="134"/>
    </row>
    <row r="354" spans="7:23" ht="12.75">
      <c r="G354" s="134"/>
      <c r="S354" s="134"/>
      <c r="T354" s="134"/>
      <c r="W354" s="134"/>
    </row>
    <row r="355" spans="7:23" ht="12.75">
      <c r="G355" s="134"/>
      <c r="S355" s="134"/>
      <c r="T355" s="134"/>
      <c r="W355" s="134"/>
    </row>
    <row r="356" spans="7:23" ht="12.75">
      <c r="G356" s="134"/>
      <c r="S356" s="134"/>
      <c r="T356" s="134"/>
      <c r="W356" s="134"/>
    </row>
    <row r="357" spans="7:23" ht="12.75">
      <c r="G357" s="134"/>
      <c r="S357" s="134"/>
      <c r="T357" s="134"/>
      <c r="W357" s="134"/>
    </row>
    <row r="358" spans="7:23" ht="12.75">
      <c r="G358" s="134"/>
      <c r="S358" s="134"/>
      <c r="T358" s="134"/>
      <c r="W358" s="134"/>
    </row>
    <row r="359" spans="7:23" ht="12.75">
      <c r="G359" s="134"/>
      <c r="S359" s="134"/>
      <c r="T359" s="134"/>
      <c r="W359" s="134"/>
    </row>
    <row r="360" spans="7:23" ht="12.75">
      <c r="G360" s="134"/>
      <c r="S360" s="134"/>
      <c r="T360" s="134"/>
      <c r="W360" s="134"/>
    </row>
    <row r="361" spans="7:23" ht="12.75">
      <c r="G361" s="134"/>
      <c r="S361" s="134"/>
      <c r="T361" s="134"/>
      <c r="W361" s="134"/>
    </row>
    <row r="362" spans="7:23" ht="12.75">
      <c r="G362" s="134"/>
      <c r="S362" s="134"/>
      <c r="T362" s="134"/>
      <c r="W362" s="134"/>
    </row>
    <row r="363" spans="7:23" ht="12.75">
      <c r="G363" s="134"/>
      <c r="S363" s="134"/>
      <c r="T363" s="134"/>
      <c r="W363" s="134"/>
    </row>
    <row r="364" spans="7:23" ht="12.75">
      <c r="G364" s="134"/>
      <c r="S364" s="134"/>
      <c r="T364" s="134"/>
      <c r="W364" s="134"/>
    </row>
    <row r="365" spans="7:23" ht="12.75">
      <c r="G365" s="134"/>
      <c r="S365" s="134"/>
      <c r="T365" s="134"/>
      <c r="W365" s="134"/>
    </row>
    <row r="366" spans="7:23" ht="12.75">
      <c r="G366" s="134"/>
      <c r="S366" s="134"/>
      <c r="T366" s="134"/>
      <c r="W366" s="134"/>
    </row>
    <row r="367" spans="7:23" ht="12.75">
      <c r="G367" s="134"/>
      <c r="S367" s="134"/>
      <c r="T367" s="134"/>
      <c r="W367" s="134"/>
    </row>
    <row r="368" spans="7:23" ht="12.75">
      <c r="G368" s="134"/>
      <c r="S368" s="134"/>
      <c r="T368" s="134"/>
      <c r="W368" s="134"/>
    </row>
    <row r="369" spans="7:23" ht="12.75">
      <c r="G369" s="134"/>
      <c r="S369" s="134"/>
      <c r="T369" s="134"/>
      <c r="W369" s="134"/>
    </row>
    <row r="370" spans="7:23" ht="12.75">
      <c r="G370" s="134"/>
      <c r="S370" s="134"/>
      <c r="T370" s="134"/>
      <c r="W370" s="134"/>
    </row>
    <row r="371" spans="7:23" ht="12.75">
      <c r="G371" s="134"/>
      <c r="S371" s="134"/>
      <c r="T371" s="134"/>
      <c r="W371" s="134"/>
    </row>
    <row r="372" spans="7:23" ht="12.75">
      <c r="G372" s="134"/>
      <c r="S372" s="134"/>
      <c r="T372" s="134"/>
      <c r="W372" s="134"/>
    </row>
    <row r="373" spans="7:23" ht="12.75">
      <c r="G373" s="134"/>
      <c r="S373" s="134"/>
      <c r="T373" s="134"/>
      <c r="W373" s="134"/>
    </row>
    <row r="374" spans="7:23" ht="12.75">
      <c r="G374" s="134"/>
      <c r="S374" s="134"/>
      <c r="T374" s="134"/>
      <c r="W374" s="134"/>
    </row>
    <row r="375" spans="7:23" ht="12.75">
      <c r="G375" s="134"/>
      <c r="S375" s="134"/>
      <c r="T375" s="134"/>
      <c r="W375" s="134"/>
    </row>
    <row r="376" spans="7:23" ht="12.75">
      <c r="G376" s="134"/>
      <c r="S376" s="134"/>
      <c r="T376" s="134"/>
      <c r="W376" s="134"/>
    </row>
    <row r="377" spans="7:23" ht="12.75">
      <c r="G377" s="134"/>
      <c r="S377" s="134"/>
      <c r="T377" s="134"/>
      <c r="W377" s="134"/>
    </row>
    <row r="378" spans="7:23" ht="12.75">
      <c r="G378" s="134"/>
      <c r="S378" s="134"/>
      <c r="T378" s="134"/>
      <c r="W378" s="134"/>
    </row>
    <row r="379" spans="7:23" ht="12.75">
      <c r="G379" s="134"/>
      <c r="S379" s="134"/>
      <c r="T379" s="134"/>
      <c r="W379" s="134"/>
    </row>
    <row r="380" spans="7:23" ht="12.75">
      <c r="G380" s="134"/>
      <c r="S380" s="134"/>
      <c r="T380" s="134"/>
      <c r="W380" s="134"/>
    </row>
    <row r="381" spans="7:23" ht="12.75">
      <c r="G381" s="134"/>
      <c r="S381" s="134"/>
      <c r="T381" s="134"/>
      <c r="W381" s="134"/>
    </row>
    <row r="382" spans="7:23" ht="12.75">
      <c r="G382" s="134"/>
      <c r="S382" s="134"/>
      <c r="T382" s="134"/>
      <c r="W382" s="134"/>
    </row>
    <row r="383" spans="7:23" ht="12.75">
      <c r="G383" s="134"/>
      <c r="S383" s="134"/>
      <c r="T383" s="134"/>
      <c r="W383" s="134"/>
    </row>
    <row r="384" spans="7:23" ht="12.75">
      <c r="G384" s="134"/>
      <c r="S384" s="134"/>
      <c r="T384" s="134"/>
      <c r="W384" s="134"/>
    </row>
    <row r="385" spans="7:23" ht="12.75">
      <c r="G385" s="134"/>
      <c r="S385" s="134"/>
      <c r="T385" s="134"/>
      <c r="W385" s="134"/>
    </row>
    <row r="386" spans="7:23" ht="12.75">
      <c r="G386" s="134"/>
      <c r="S386" s="134"/>
      <c r="T386" s="134"/>
      <c r="W386" s="134"/>
    </row>
    <row r="387" spans="7:23" ht="12.75">
      <c r="G387" s="134"/>
      <c r="S387" s="134"/>
      <c r="T387" s="134"/>
      <c r="W387" s="134"/>
    </row>
    <row r="388" spans="7:23" ht="12.75">
      <c r="G388" s="134"/>
      <c r="S388" s="134"/>
      <c r="T388" s="134"/>
      <c r="W388" s="134"/>
    </row>
    <row r="389" spans="7:23" ht="12.75">
      <c r="G389" s="134"/>
      <c r="S389" s="134"/>
      <c r="T389" s="134"/>
      <c r="W389" s="134"/>
    </row>
    <row r="390" spans="7:23" ht="12.75">
      <c r="G390" s="134"/>
      <c r="S390" s="134"/>
      <c r="T390" s="134"/>
      <c r="W390" s="134"/>
    </row>
    <row r="391" spans="7:23" ht="12.75">
      <c r="G391" s="134"/>
      <c r="S391" s="134"/>
      <c r="T391" s="134"/>
      <c r="W391" s="134"/>
    </row>
    <row r="392" spans="7:23" ht="12.75">
      <c r="G392" s="134"/>
      <c r="S392" s="134"/>
      <c r="T392" s="134"/>
      <c r="W392" s="134"/>
    </row>
    <row r="393" spans="7:23" ht="12.75">
      <c r="G393" s="134"/>
      <c r="S393" s="134"/>
      <c r="T393" s="134"/>
      <c r="W393" s="134"/>
    </row>
    <row r="394" spans="7:23" ht="12.75">
      <c r="G394" s="134"/>
      <c r="S394" s="134"/>
      <c r="T394" s="134"/>
      <c r="W394" s="134"/>
    </row>
    <row r="395" spans="7:23" ht="12.75">
      <c r="G395" s="134"/>
      <c r="S395" s="134"/>
      <c r="T395" s="134"/>
      <c r="W395" s="134"/>
    </row>
    <row r="396" spans="7:23" ht="12.75">
      <c r="G396" s="134"/>
      <c r="S396" s="134"/>
      <c r="T396" s="134"/>
      <c r="W396" s="134"/>
    </row>
    <row r="397" spans="7:23" ht="12.75">
      <c r="G397" s="134"/>
      <c r="S397" s="134"/>
      <c r="T397" s="134"/>
      <c r="W397" s="134"/>
    </row>
    <row r="398" spans="7:23" ht="12.75">
      <c r="G398" s="134"/>
      <c r="S398" s="134"/>
      <c r="T398" s="134"/>
      <c r="W398" s="134"/>
    </row>
    <row r="399" spans="7:23" ht="12.75">
      <c r="G399" s="134"/>
      <c r="S399" s="134"/>
      <c r="T399" s="134"/>
      <c r="W399" s="134"/>
    </row>
    <row r="400" spans="7:23" ht="12.75">
      <c r="G400" s="134"/>
      <c r="S400" s="134"/>
      <c r="T400" s="134"/>
      <c r="W400" s="134"/>
    </row>
    <row r="401" spans="7:23" ht="12.75">
      <c r="G401" s="134"/>
      <c r="S401" s="134"/>
      <c r="T401" s="134"/>
      <c r="W401" s="134"/>
    </row>
    <row r="402" spans="7:23" ht="12.75">
      <c r="G402" s="134"/>
      <c r="S402" s="134"/>
      <c r="T402" s="134"/>
      <c r="W402" s="134"/>
    </row>
    <row r="403" spans="7:23" ht="12.75">
      <c r="G403" s="134"/>
      <c r="S403" s="134"/>
      <c r="T403" s="134"/>
      <c r="W403" s="134"/>
    </row>
    <row r="404" spans="7:23" ht="12.75">
      <c r="G404" s="134"/>
      <c r="S404" s="134"/>
      <c r="T404" s="134"/>
      <c r="W404" s="134"/>
    </row>
    <row r="405" spans="7:23" ht="12.75">
      <c r="G405" s="134"/>
      <c r="S405" s="134"/>
      <c r="T405" s="134"/>
      <c r="W405" s="134"/>
    </row>
    <row r="406" spans="7:23" ht="12.75">
      <c r="G406" s="134"/>
      <c r="S406" s="134"/>
      <c r="T406" s="134"/>
      <c r="W406" s="134"/>
    </row>
    <row r="407" spans="7:23" ht="12.75">
      <c r="G407" s="134"/>
      <c r="S407" s="134"/>
      <c r="T407" s="134"/>
      <c r="W407" s="134"/>
    </row>
    <row r="408" spans="7:23" ht="12.75">
      <c r="G408" s="134"/>
      <c r="S408" s="134"/>
      <c r="T408" s="134"/>
      <c r="W408" s="134"/>
    </row>
    <row r="409" spans="7:23" ht="12.75">
      <c r="G409" s="134"/>
      <c r="S409" s="134"/>
      <c r="T409" s="134"/>
      <c r="W409" s="134"/>
    </row>
    <row r="410" spans="7:23" ht="12.75">
      <c r="G410" s="134"/>
      <c r="S410" s="134"/>
      <c r="T410" s="134"/>
      <c r="W410" s="134"/>
    </row>
    <row r="411" spans="7:23" ht="12.75">
      <c r="G411" s="134"/>
      <c r="S411" s="134"/>
      <c r="T411" s="134"/>
      <c r="W411" s="134"/>
    </row>
    <row r="412" spans="7:23" ht="12.75">
      <c r="G412" s="134"/>
      <c r="S412" s="134"/>
      <c r="T412" s="134"/>
      <c r="W412" s="134"/>
    </row>
    <row r="413" spans="7:23" ht="12.75">
      <c r="G413" s="134"/>
      <c r="S413" s="134"/>
      <c r="T413" s="134"/>
      <c r="W413" s="134"/>
    </row>
    <row r="414" spans="7:23" ht="12.75">
      <c r="G414" s="134"/>
      <c r="S414" s="134"/>
      <c r="T414" s="134"/>
      <c r="W414" s="134"/>
    </row>
    <row r="415" spans="7:23" ht="12.75">
      <c r="G415" s="134"/>
      <c r="S415" s="134"/>
      <c r="T415" s="134"/>
      <c r="W415" s="134"/>
    </row>
    <row r="416" spans="7:23" ht="12.75">
      <c r="G416" s="134"/>
      <c r="S416" s="134"/>
      <c r="T416" s="134"/>
      <c r="W416" s="134"/>
    </row>
    <row r="417" spans="7:23" ht="12.75">
      <c r="G417" s="134"/>
      <c r="S417" s="134"/>
      <c r="T417" s="134"/>
      <c r="W417" s="134"/>
    </row>
    <row r="418" spans="7:23" ht="12.75">
      <c r="G418" s="134"/>
      <c r="S418" s="134"/>
      <c r="T418" s="134"/>
      <c r="W418" s="134"/>
    </row>
    <row r="419" spans="7:23" ht="12.75">
      <c r="G419" s="134"/>
      <c r="S419" s="134"/>
      <c r="T419" s="134"/>
      <c r="W419" s="134"/>
    </row>
    <row r="420" spans="7:23" ht="12.75">
      <c r="G420" s="134"/>
      <c r="S420" s="134"/>
      <c r="T420" s="134"/>
      <c r="W420" s="134"/>
    </row>
    <row r="421" spans="7:23" ht="12.75">
      <c r="G421" s="134"/>
      <c r="S421" s="134"/>
      <c r="T421" s="134"/>
      <c r="W421" s="134"/>
    </row>
    <row r="422" spans="7:23" ht="12.75">
      <c r="G422" s="134"/>
      <c r="S422" s="134"/>
      <c r="T422" s="134"/>
      <c r="W422" s="134"/>
    </row>
    <row r="423" spans="7:23" ht="12.75">
      <c r="G423" s="134"/>
      <c r="S423" s="134"/>
      <c r="T423" s="134"/>
      <c r="W423" s="134"/>
    </row>
    <row r="424" spans="7:23" ht="12.75">
      <c r="G424" s="134"/>
      <c r="S424" s="134"/>
      <c r="T424" s="134"/>
      <c r="W424" s="134"/>
    </row>
    <row r="425" spans="7:23" ht="12.75">
      <c r="G425" s="134"/>
      <c r="S425" s="134"/>
      <c r="T425" s="134"/>
      <c r="W425" s="134"/>
    </row>
    <row r="426" spans="7:23" ht="12.75">
      <c r="G426" s="134"/>
      <c r="S426" s="134"/>
      <c r="T426" s="134"/>
      <c r="W426" s="134"/>
    </row>
    <row r="427" spans="7:23" ht="12.75">
      <c r="G427" s="134"/>
      <c r="S427" s="134"/>
      <c r="T427" s="134"/>
      <c r="W427" s="134"/>
    </row>
    <row r="428" spans="7:23" ht="12.75">
      <c r="G428" s="134"/>
      <c r="S428" s="134"/>
      <c r="T428" s="134"/>
      <c r="W428" s="134"/>
    </row>
    <row r="429" spans="7:23" ht="12.75">
      <c r="G429" s="134"/>
      <c r="S429" s="134"/>
      <c r="T429" s="134"/>
      <c r="W429" s="134"/>
    </row>
    <row r="430" spans="7:23" ht="12.75">
      <c r="G430" s="134"/>
      <c r="S430" s="134"/>
      <c r="T430" s="134"/>
      <c r="W430" s="134"/>
    </row>
    <row r="431" spans="7:23" ht="12.75">
      <c r="G431" s="134"/>
      <c r="S431" s="134"/>
      <c r="T431" s="134"/>
      <c r="W431" s="134"/>
    </row>
    <row r="432" spans="7:23" ht="12.75">
      <c r="G432" s="134"/>
      <c r="S432" s="134"/>
      <c r="T432" s="134"/>
      <c r="W432" s="134"/>
    </row>
    <row r="433" spans="7:23" ht="12.75">
      <c r="G433" s="134"/>
      <c r="S433" s="134"/>
      <c r="T433" s="134"/>
      <c r="W433" s="134"/>
    </row>
    <row r="434" spans="7:23" ht="12.75">
      <c r="G434" s="134"/>
      <c r="S434" s="134"/>
      <c r="T434" s="134"/>
      <c r="W434" s="134"/>
    </row>
    <row r="435" spans="7:23" ht="12.75">
      <c r="G435" s="134"/>
      <c r="S435" s="134"/>
      <c r="T435" s="134"/>
      <c r="W435" s="134"/>
    </row>
    <row r="436" spans="7:23" ht="12.75">
      <c r="G436" s="134"/>
      <c r="S436" s="134"/>
      <c r="T436" s="134"/>
      <c r="W436" s="134"/>
    </row>
    <row r="437" spans="7:23" ht="12.75">
      <c r="G437" s="134"/>
      <c r="S437" s="134"/>
      <c r="T437" s="134"/>
      <c r="W437" s="134"/>
    </row>
    <row r="438" spans="7:23" ht="12.75">
      <c r="G438" s="134"/>
      <c r="S438" s="134"/>
      <c r="T438" s="134"/>
      <c r="W438" s="134"/>
    </row>
    <row r="439" spans="7:23" ht="12.75">
      <c r="G439" s="134"/>
      <c r="S439" s="134"/>
      <c r="T439" s="134"/>
      <c r="W439" s="134"/>
    </row>
    <row r="440" spans="7:23" ht="12.75">
      <c r="G440" s="134"/>
      <c r="S440" s="134"/>
      <c r="T440" s="134"/>
      <c r="W440" s="134"/>
    </row>
    <row r="441" spans="7:23" ht="12.75">
      <c r="G441" s="134"/>
      <c r="S441" s="134"/>
      <c r="T441" s="134"/>
      <c r="W441" s="134"/>
    </row>
    <row r="442" spans="7:23" ht="12.75">
      <c r="G442" s="134"/>
      <c r="S442" s="134"/>
      <c r="T442" s="134"/>
      <c r="W442" s="134"/>
    </row>
    <row r="443" spans="7:23" ht="12.75">
      <c r="G443" s="134"/>
      <c r="S443" s="134"/>
      <c r="T443" s="134"/>
      <c r="W443" s="134"/>
    </row>
    <row r="444" spans="7:23" ht="12.75">
      <c r="G444" s="134"/>
      <c r="S444" s="134"/>
      <c r="T444" s="134"/>
      <c r="W444" s="134"/>
    </row>
    <row r="445" spans="7:23" ht="12.75">
      <c r="G445" s="134"/>
      <c r="S445" s="134"/>
      <c r="T445" s="134"/>
      <c r="W445" s="134"/>
    </row>
    <row r="446" spans="7:23" ht="12.75">
      <c r="G446" s="134"/>
      <c r="S446" s="134"/>
      <c r="T446" s="134"/>
      <c r="W446" s="134"/>
    </row>
    <row r="447" spans="7:23" ht="12.75">
      <c r="G447" s="134"/>
      <c r="S447" s="134"/>
      <c r="T447" s="134"/>
      <c r="W447" s="134"/>
    </row>
    <row r="448" spans="7:23" ht="12.75">
      <c r="G448" s="134"/>
      <c r="S448" s="134"/>
      <c r="T448" s="134"/>
      <c r="W448" s="134"/>
    </row>
    <row r="449" spans="7:23" ht="12.75">
      <c r="G449" s="134"/>
      <c r="S449" s="134"/>
      <c r="T449" s="134"/>
      <c r="W449" s="134"/>
    </row>
    <row r="450" spans="7:23" ht="12.75">
      <c r="G450" s="134"/>
      <c r="S450" s="134"/>
      <c r="T450" s="134"/>
      <c r="W450" s="134"/>
    </row>
    <row r="451" spans="7:23" ht="12.75">
      <c r="G451" s="134"/>
      <c r="S451" s="134"/>
      <c r="T451" s="134"/>
      <c r="W451" s="134"/>
    </row>
    <row r="452" spans="7:23" ht="12.75">
      <c r="G452" s="134"/>
      <c r="S452" s="134"/>
      <c r="T452" s="134"/>
      <c r="W452" s="134"/>
    </row>
    <row r="453" spans="7:23" ht="12.75">
      <c r="G453" s="134"/>
      <c r="S453" s="134"/>
      <c r="T453" s="134"/>
      <c r="W453" s="134"/>
    </row>
    <row r="454" spans="7:23" ht="12.75">
      <c r="G454" s="134"/>
      <c r="S454" s="134"/>
      <c r="T454" s="134"/>
      <c r="W454" s="134"/>
    </row>
    <row r="455" spans="7:23" ht="12.75">
      <c r="G455" s="134"/>
      <c r="S455" s="134"/>
      <c r="T455" s="134"/>
      <c r="W455" s="134"/>
    </row>
    <row r="456" spans="7:23" ht="12.75">
      <c r="G456" s="134"/>
      <c r="S456" s="134"/>
      <c r="T456" s="134"/>
      <c r="W456" s="134"/>
    </row>
    <row r="457" spans="7:23" ht="12.75">
      <c r="G457" s="134"/>
      <c r="S457" s="134"/>
      <c r="T457" s="134"/>
      <c r="W457" s="134"/>
    </row>
    <row r="458" spans="7:23" ht="12.75">
      <c r="G458" s="134"/>
      <c r="S458" s="134"/>
      <c r="T458" s="134"/>
      <c r="W458" s="134"/>
    </row>
    <row r="459" spans="7:23" ht="12.75">
      <c r="G459" s="134"/>
      <c r="S459" s="134"/>
      <c r="T459" s="134"/>
      <c r="W459" s="134"/>
    </row>
    <row r="460" spans="7:23" ht="12.75">
      <c r="G460" s="134"/>
      <c r="S460" s="134"/>
      <c r="T460" s="134"/>
      <c r="W460" s="134"/>
    </row>
    <row r="461" spans="7:23" ht="12.75">
      <c r="G461" s="134"/>
      <c r="S461" s="134"/>
      <c r="T461" s="134"/>
      <c r="W461" s="134"/>
    </row>
    <row r="462" spans="7:23" ht="12.75">
      <c r="G462" s="134"/>
      <c r="S462" s="134"/>
      <c r="T462" s="134"/>
      <c r="W462" s="134"/>
    </row>
    <row r="463" spans="7:23" ht="12.75">
      <c r="G463" s="134"/>
      <c r="S463" s="134"/>
      <c r="T463" s="134"/>
      <c r="W463" s="134"/>
    </row>
    <row r="464" spans="7:23" ht="12.75">
      <c r="G464" s="134"/>
      <c r="S464" s="134"/>
      <c r="T464" s="134"/>
      <c r="W464" s="134"/>
    </row>
    <row r="465" spans="7:23" ht="12.75">
      <c r="G465" s="134"/>
      <c r="S465" s="134"/>
      <c r="T465" s="134"/>
      <c r="W465" s="134"/>
    </row>
    <row r="466" spans="7:23" ht="12.75">
      <c r="G466" s="134"/>
      <c r="S466" s="134"/>
      <c r="T466" s="134"/>
      <c r="W466" s="134"/>
    </row>
    <row r="467" spans="7:23" ht="12.75">
      <c r="G467" s="134"/>
      <c r="S467" s="134"/>
      <c r="T467" s="134"/>
      <c r="W467" s="134"/>
    </row>
    <row r="468" spans="7:23" ht="12.75">
      <c r="G468" s="134"/>
      <c r="S468" s="134"/>
      <c r="T468" s="134"/>
      <c r="W468" s="134"/>
    </row>
    <row r="469" spans="7:23" ht="12.75">
      <c r="G469" s="134"/>
      <c r="S469" s="134"/>
      <c r="T469" s="134"/>
      <c r="W469" s="134"/>
    </row>
    <row r="470" spans="7:23" ht="12.75">
      <c r="G470" s="134"/>
      <c r="S470" s="134"/>
      <c r="T470" s="134"/>
      <c r="W470" s="134"/>
    </row>
    <row r="471" spans="7:23" ht="12.75">
      <c r="G471" s="134"/>
      <c r="S471" s="134"/>
      <c r="T471" s="134"/>
      <c r="W471" s="134"/>
    </row>
    <row r="472" spans="7:23" ht="12.75">
      <c r="G472" s="134"/>
      <c r="S472" s="134"/>
      <c r="T472" s="134"/>
      <c r="W472" s="134"/>
    </row>
    <row r="473" spans="7:23" ht="12.75">
      <c r="G473" s="134"/>
      <c r="S473" s="134"/>
      <c r="T473" s="134"/>
      <c r="W473" s="134"/>
    </row>
    <row r="474" spans="7:23" ht="12.75">
      <c r="G474" s="134"/>
      <c r="S474" s="134"/>
      <c r="T474" s="134"/>
      <c r="W474" s="134"/>
    </row>
    <row r="475" spans="7:23" ht="12.75">
      <c r="G475" s="134"/>
      <c r="S475" s="134"/>
      <c r="T475" s="134"/>
      <c r="W475" s="134"/>
    </row>
    <row r="476" spans="7:23" ht="12.75">
      <c r="G476" s="134"/>
      <c r="S476" s="134"/>
      <c r="T476" s="134"/>
      <c r="W476" s="134"/>
    </row>
    <row r="477" spans="7:23" ht="12.75">
      <c r="G477" s="134"/>
      <c r="S477" s="134"/>
      <c r="T477" s="134"/>
      <c r="W477" s="134"/>
    </row>
    <row r="478" spans="7:23" ht="12.75">
      <c r="G478" s="134"/>
      <c r="S478" s="134"/>
      <c r="T478" s="134"/>
      <c r="W478" s="134"/>
    </row>
    <row r="479" spans="7:23" ht="12.75">
      <c r="G479" s="134"/>
      <c r="S479" s="134"/>
      <c r="T479" s="134"/>
      <c r="W479" s="134"/>
    </row>
    <row r="480" spans="7:23" ht="12.75">
      <c r="G480" s="134"/>
      <c r="S480" s="134"/>
      <c r="T480" s="134"/>
      <c r="W480" s="134"/>
    </row>
    <row r="481" spans="7:23" ht="12.75">
      <c r="G481" s="134"/>
      <c r="S481" s="134"/>
      <c r="T481" s="134"/>
      <c r="W481" s="134"/>
    </row>
    <row r="482" spans="7:23" ht="12.75">
      <c r="G482" s="134"/>
      <c r="S482" s="134"/>
      <c r="T482" s="134"/>
      <c r="W482" s="134"/>
    </row>
    <row r="483" spans="7:23" ht="12.75">
      <c r="G483" s="134"/>
      <c r="S483" s="134"/>
      <c r="T483" s="134"/>
      <c r="W483" s="134"/>
    </row>
    <row r="484" spans="7:23" ht="12.75">
      <c r="G484" s="134"/>
      <c r="S484" s="134"/>
      <c r="T484" s="134"/>
      <c r="W484" s="134"/>
    </row>
    <row r="485" spans="7:23" ht="12.75">
      <c r="G485" s="134"/>
      <c r="S485" s="134"/>
      <c r="T485" s="134"/>
      <c r="W485" s="134"/>
    </row>
    <row r="486" spans="7:23" ht="12.75">
      <c r="G486" s="134"/>
      <c r="S486" s="134"/>
      <c r="T486" s="134"/>
      <c r="W486" s="134"/>
    </row>
    <row r="487" spans="7:23" ht="12.75">
      <c r="G487" s="134"/>
      <c r="S487" s="134"/>
      <c r="T487" s="134"/>
      <c r="W487" s="134"/>
    </row>
    <row r="488" spans="7:23" ht="12.75">
      <c r="G488" s="134"/>
      <c r="S488" s="134"/>
      <c r="T488" s="134"/>
      <c r="W488" s="134"/>
    </row>
    <row r="489" spans="7:23" ht="12.75">
      <c r="G489" s="134"/>
      <c r="S489" s="134"/>
      <c r="T489" s="134"/>
      <c r="W489" s="134"/>
    </row>
    <row r="490" spans="7:23" ht="12.75">
      <c r="G490" s="134"/>
      <c r="S490" s="134"/>
      <c r="T490" s="134"/>
      <c r="W490" s="134"/>
    </row>
    <row r="491" spans="7:23" ht="12.75">
      <c r="G491" s="134"/>
      <c r="S491" s="134"/>
      <c r="T491" s="134"/>
      <c r="W491" s="134"/>
    </row>
    <row r="492" spans="7:23" ht="12.75">
      <c r="G492" s="134"/>
      <c r="S492" s="134"/>
      <c r="T492" s="134"/>
      <c r="W492" s="134"/>
    </row>
    <row r="493" spans="7:23" ht="12.75">
      <c r="G493" s="134"/>
      <c r="S493" s="134"/>
      <c r="T493" s="134"/>
      <c r="W493" s="134"/>
    </row>
    <row r="494" spans="7:23" ht="12.75">
      <c r="G494" s="134"/>
      <c r="S494" s="134"/>
      <c r="T494" s="134"/>
      <c r="W494" s="134"/>
    </row>
    <row r="495" spans="7:23" ht="12.75">
      <c r="G495" s="134"/>
      <c r="S495" s="134"/>
      <c r="T495" s="134"/>
      <c r="W495" s="134"/>
    </row>
    <row r="496" spans="7:23" ht="12.75">
      <c r="G496" s="134"/>
      <c r="S496" s="134"/>
      <c r="T496" s="134"/>
      <c r="W496" s="134"/>
    </row>
    <row r="497" spans="7:23" ht="12.75">
      <c r="G497" s="134"/>
      <c r="S497" s="134"/>
      <c r="T497" s="134"/>
      <c r="W497" s="134"/>
    </row>
    <row r="498" spans="7:23" ht="12.75">
      <c r="G498" s="134"/>
      <c r="S498" s="134"/>
      <c r="T498" s="134"/>
      <c r="W498" s="134"/>
    </row>
    <row r="499" spans="7:23" ht="12.75">
      <c r="G499" s="134"/>
      <c r="S499" s="134"/>
      <c r="T499" s="134"/>
      <c r="W499" s="134"/>
    </row>
    <row r="500" spans="7:23" ht="12.75">
      <c r="G500" s="134"/>
      <c r="S500" s="134"/>
      <c r="T500" s="134"/>
      <c r="W500" s="134"/>
    </row>
    <row r="501" spans="7:23" ht="12.75">
      <c r="G501" s="134"/>
      <c r="S501" s="134"/>
      <c r="T501" s="134"/>
      <c r="W501" s="134"/>
    </row>
    <row r="502" spans="7:23" ht="12.75">
      <c r="G502" s="134"/>
      <c r="S502" s="134"/>
      <c r="T502" s="134"/>
      <c r="W502" s="134"/>
    </row>
    <row r="503" spans="7:23" ht="12.75">
      <c r="G503" s="134"/>
      <c r="S503" s="134"/>
      <c r="T503" s="134"/>
      <c r="W503" s="134"/>
    </row>
    <row r="504" spans="7:23" ht="12.75">
      <c r="G504" s="134"/>
      <c r="S504" s="134"/>
      <c r="T504" s="134"/>
      <c r="W504" s="134"/>
    </row>
    <row r="505" spans="7:23" ht="12.75">
      <c r="G505" s="134"/>
      <c r="S505" s="134"/>
      <c r="T505" s="134"/>
      <c r="W505" s="134"/>
    </row>
    <row r="506" spans="7:23" ht="12.75">
      <c r="G506" s="134"/>
      <c r="S506" s="134"/>
      <c r="T506" s="134"/>
      <c r="W506" s="134"/>
    </row>
    <row r="507" spans="7:23" ht="12.75">
      <c r="G507" s="134"/>
      <c r="S507" s="134"/>
      <c r="T507" s="134"/>
      <c r="W507" s="134"/>
    </row>
    <row r="508" spans="7:23" ht="12.75">
      <c r="G508" s="134"/>
      <c r="S508" s="134"/>
      <c r="T508" s="134"/>
      <c r="W508" s="134"/>
    </row>
    <row r="509" spans="7:23" ht="12.75">
      <c r="G509" s="134"/>
      <c r="S509" s="134"/>
      <c r="T509" s="134"/>
      <c r="W509" s="134"/>
    </row>
    <row r="510" spans="7:23" ht="12.75">
      <c r="G510" s="134"/>
      <c r="S510" s="134"/>
      <c r="T510" s="134"/>
      <c r="W510" s="134"/>
    </row>
    <row r="511" spans="7:23" ht="12.75">
      <c r="G511" s="134"/>
      <c r="S511" s="134"/>
      <c r="T511" s="134"/>
      <c r="W511" s="134"/>
    </row>
    <row r="512" spans="7:23" ht="12.75">
      <c r="G512" s="134"/>
      <c r="S512" s="134"/>
      <c r="T512" s="134"/>
      <c r="W512" s="134"/>
    </row>
    <row r="513" spans="7:23" ht="12.75">
      <c r="G513" s="134"/>
      <c r="S513" s="134"/>
      <c r="T513" s="134"/>
      <c r="W513" s="134"/>
    </row>
    <row r="514" spans="7:23" ht="12.75">
      <c r="G514" s="134"/>
      <c r="S514" s="134"/>
      <c r="T514" s="134"/>
      <c r="W514" s="134"/>
    </row>
    <row r="515" spans="7:23" ht="12.75">
      <c r="G515" s="134"/>
      <c r="S515" s="134"/>
      <c r="T515" s="134"/>
      <c r="W515" s="134"/>
    </row>
    <row r="516" spans="7:23" ht="12.75">
      <c r="G516" s="134"/>
      <c r="S516" s="134"/>
      <c r="T516" s="134"/>
      <c r="W516" s="134"/>
    </row>
    <row r="517" spans="7:23" ht="12.75">
      <c r="G517" s="134"/>
      <c r="S517" s="134"/>
      <c r="T517" s="134"/>
      <c r="W517" s="134"/>
    </row>
    <row r="518" spans="7:23" ht="12.75">
      <c r="G518" s="134"/>
      <c r="S518" s="134"/>
      <c r="T518" s="134"/>
      <c r="W518" s="134"/>
    </row>
    <row r="519" spans="7:23" ht="12.75">
      <c r="G519" s="134"/>
      <c r="S519" s="134"/>
      <c r="T519" s="134"/>
      <c r="W519" s="134"/>
    </row>
    <row r="520" spans="7:23" ht="12.75">
      <c r="G520" s="134"/>
      <c r="S520" s="134"/>
      <c r="T520" s="134"/>
      <c r="W520" s="134"/>
    </row>
    <row r="521" spans="7:23" ht="12.75">
      <c r="G521" s="134"/>
      <c r="S521" s="134"/>
      <c r="T521" s="134"/>
      <c r="W521" s="134"/>
    </row>
    <row r="522" spans="7:23" ht="12.75">
      <c r="G522" s="134"/>
      <c r="S522" s="134"/>
      <c r="T522" s="134"/>
      <c r="W522" s="134"/>
    </row>
    <row r="523" spans="7:23" ht="12.75">
      <c r="G523" s="134"/>
      <c r="S523" s="134"/>
      <c r="T523" s="134"/>
      <c r="W523" s="134"/>
    </row>
    <row r="524" spans="7:23" ht="12.75">
      <c r="G524" s="134"/>
      <c r="S524" s="134"/>
      <c r="T524" s="134"/>
      <c r="W524" s="134"/>
    </row>
    <row r="525" spans="7:23" ht="12.75">
      <c r="G525" s="134"/>
      <c r="S525" s="134"/>
      <c r="T525" s="134"/>
      <c r="W525" s="134"/>
    </row>
    <row r="526" spans="7:23" ht="12.75">
      <c r="G526" s="134"/>
      <c r="S526" s="134"/>
      <c r="T526" s="134"/>
      <c r="W526" s="134"/>
    </row>
    <row r="527" spans="7:23" ht="12.75">
      <c r="G527" s="134"/>
      <c r="S527" s="134"/>
      <c r="T527" s="134"/>
      <c r="W527" s="134"/>
    </row>
    <row r="528" spans="7:23" ht="12.75">
      <c r="G528" s="134"/>
      <c r="S528" s="134"/>
      <c r="T528" s="134"/>
      <c r="W528" s="134"/>
    </row>
    <row r="529" spans="7:23" ht="12.75">
      <c r="G529" s="134"/>
      <c r="S529" s="134"/>
      <c r="T529" s="134"/>
      <c r="W529" s="134"/>
    </row>
    <row r="530" spans="7:23" ht="12.75">
      <c r="G530" s="134"/>
      <c r="S530" s="134"/>
      <c r="T530" s="134"/>
      <c r="W530" s="134"/>
    </row>
    <row r="531" spans="7:23" ht="12.75">
      <c r="G531" s="134"/>
      <c r="S531" s="134"/>
      <c r="T531" s="134"/>
      <c r="W531" s="134"/>
    </row>
    <row r="532" spans="7:23" ht="12.75">
      <c r="G532" s="134"/>
      <c r="S532" s="134"/>
      <c r="T532" s="134"/>
      <c r="W532" s="134"/>
    </row>
    <row r="533" spans="7:23" ht="12.75">
      <c r="G533" s="134"/>
      <c r="S533" s="134"/>
      <c r="T533" s="134"/>
      <c r="W533" s="134"/>
    </row>
    <row r="534" spans="7:23" ht="12.75">
      <c r="G534" s="134"/>
      <c r="S534" s="134"/>
      <c r="T534" s="134"/>
      <c r="W534" s="134"/>
    </row>
    <row r="535" spans="7:23" ht="12.75">
      <c r="G535" s="134"/>
      <c r="S535" s="134"/>
      <c r="T535" s="134"/>
      <c r="W535" s="134"/>
    </row>
    <row r="536" spans="7:23" ht="12.75">
      <c r="G536" s="134"/>
      <c r="S536" s="134"/>
      <c r="T536" s="134"/>
      <c r="W536" s="134"/>
    </row>
    <row r="537" spans="7:23" ht="12.75">
      <c r="G537" s="134"/>
      <c r="S537" s="134"/>
      <c r="T537" s="134"/>
      <c r="W537" s="134"/>
    </row>
    <row r="538" spans="7:23" ht="12.75">
      <c r="G538" s="134"/>
      <c r="S538" s="134"/>
      <c r="T538" s="134"/>
      <c r="W538" s="134"/>
    </row>
    <row r="539" spans="7:23" ht="12.75">
      <c r="G539" s="134"/>
      <c r="S539" s="134"/>
      <c r="T539" s="134"/>
      <c r="W539" s="134"/>
    </row>
    <row r="540" spans="7:23" ht="12.75">
      <c r="G540" s="134"/>
      <c r="S540" s="134"/>
      <c r="T540" s="134"/>
      <c r="W540" s="134"/>
    </row>
    <row r="541" spans="7:23" ht="12.75">
      <c r="G541" s="134"/>
      <c r="S541" s="134"/>
      <c r="T541" s="134"/>
      <c r="W541" s="134"/>
    </row>
    <row r="542" spans="7:23" ht="12.75">
      <c r="G542" s="134"/>
      <c r="S542" s="134"/>
      <c r="T542" s="134"/>
      <c r="W542" s="134"/>
    </row>
    <row r="543" spans="7:23" ht="12.75">
      <c r="G543" s="134"/>
      <c r="S543" s="134"/>
      <c r="T543" s="134"/>
      <c r="W543" s="134"/>
    </row>
    <row r="544" spans="7:23" ht="12.75">
      <c r="G544" s="134"/>
      <c r="S544" s="134"/>
      <c r="T544" s="134"/>
      <c r="W544" s="134"/>
    </row>
    <row r="545" spans="7:23" ht="12.75">
      <c r="G545" s="134"/>
      <c r="S545" s="134"/>
      <c r="T545" s="134"/>
      <c r="W545" s="134"/>
    </row>
    <row r="546" spans="7:23" ht="12.75">
      <c r="G546" s="134"/>
      <c r="S546" s="134"/>
      <c r="T546" s="134"/>
      <c r="W546" s="134"/>
    </row>
    <row r="547" spans="7:23" ht="12.75">
      <c r="G547" s="134"/>
      <c r="S547" s="134"/>
      <c r="T547" s="134"/>
      <c r="W547" s="134"/>
    </row>
    <row r="548" spans="7:23" ht="12.75">
      <c r="G548" s="134"/>
      <c r="S548" s="134"/>
      <c r="T548" s="134"/>
      <c r="W548" s="134"/>
    </row>
    <row r="549" spans="7:23" ht="12.75">
      <c r="G549" s="134"/>
      <c r="S549" s="134"/>
      <c r="T549" s="134"/>
      <c r="W549" s="134"/>
    </row>
    <row r="550" spans="7:23" ht="12.75">
      <c r="G550" s="134"/>
      <c r="S550" s="134"/>
      <c r="T550" s="134"/>
      <c r="W550" s="134"/>
    </row>
    <row r="551" spans="7:23" ht="12.75">
      <c r="G551" s="134"/>
      <c r="S551" s="134"/>
      <c r="T551" s="134"/>
      <c r="W551" s="134"/>
    </row>
    <row r="552" spans="7:23" ht="12.75">
      <c r="G552" s="134"/>
      <c r="S552" s="134"/>
      <c r="T552" s="134"/>
      <c r="W552" s="134"/>
    </row>
    <row r="553" spans="7:23" ht="12.75">
      <c r="G553" s="134"/>
      <c r="S553" s="134"/>
      <c r="T553" s="134"/>
      <c r="W553" s="134"/>
    </row>
    <row r="554" spans="7:23" ht="12.75">
      <c r="G554" s="134"/>
      <c r="S554" s="134"/>
      <c r="T554" s="134"/>
      <c r="W554" s="134"/>
    </row>
    <row r="555" spans="7:23" ht="12.75">
      <c r="G555" s="134"/>
      <c r="S555" s="134"/>
      <c r="T555" s="134"/>
      <c r="W555" s="134"/>
    </row>
    <row r="556" spans="7:23" ht="12.75">
      <c r="G556" s="134"/>
      <c r="S556" s="134"/>
      <c r="T556" s="134"/>
      <c r="W556" s="134"/>
    </row>
    <row r="557" spans="7:23" ht="12.75">
      <c r="G557" s="134"/>
      <c r="S557" s="134"/>
      <c r="T557" s="134"/>
      <c r="W557" s="134"/>
    </row>
    <row r="558" spans="7:23" ht="12.75">
      <c r="G558" s="134"/>
      <c r="S558" s="134"/>
      <c r="T558" s="134"/>
      <c r="W558" s="134"/>
    </row>
    <row r="559" spans="7:23" ht="12.75">
      <c r="G559" s="134"/>
      <c r="S559" s="134"/>
      <c r="T559" s="134"/>
      <c r="W559" s="134"/>
    </row>
    <row r="560" spans="7:23" ht="12.75">
      <c r="G560" s="134"/>
      <c r="S560" s="134"/>
      <c r="T560" s="134"/>
      <c r="W560" s="134"/>
    </row>
    <row r="561" spans="7:23" ht="12.75">
      <c r="G561" s="134"/>
      <c r="S561" s="134"/>
      <c r="T561" s="134"/>
      <c r="W561" s="134"/>
    </row>
    <row r="562" spans="7:23" ht="12.75">
      <c r="G562" s="134"/>
      <c r="S562" s="134"/>
      <c r="T562" s="134"/>
      <c r="W562" s="134"/>
    </row>
    <row r="563" spans="7:23" ht="12.75">
      <c r="G563" s="134"/>
      <c r="S563" s="134"/>
      <c r="T563" s="134"/>
      <c r="W563" s="134"/>
    </row>
    <row r="564" spans="7:23" ht="12.75">
      <c r="G564" s="134"/>
      <c r="S564" s="134"/>
      <c r="T564" s="134"/>
      <c r="W564" s="134"/>
    </row>
    <row r="565" spans="7:23" ht="12.75">
      <c r="G565" s="134"/>
      <c r="S565" s="134"/>
      <c r="T565" s="134"/>
      <c r="W565" s="134"/>
    </row>
    <row r="566" spans="7:23" ht="12.75">
      <c r="G566" s="134"/>
      <c r="S566" s="134"/>
      <c r="T566" s="134"/>
      <c r="W566" s="134"/>
    </row>
    <row r="567" spans="7:23" ht="12.75">
      <c r="G567" s="134"/>
      <c r="S567" s="134"/>
      <c r="T567" s="134"/>
      <c r="W567" s="134"/>
    </row>
    <row r="568" spans="7:23" ht="12.75">
      <c r="G568" s="134"/>
      <c r="S568" s="134"/>
      <c r="T568" s="134"/>
      <c r="W568" s="134"/>
    </row>
    <row r="569" spans="7:23" ht="12.75">
      <c r="G569" s="134"/>
      <c r="S569" s="134"/>
      <c r="T569" s="134"/>
      <c r="W569" s="134"/>
    </row>
    <row r="570" spans="7:23" ht="12.75">
      <c r="G570" s="134"/>
      <c r="S570" s="134"/>
      <c r="T570" s="134"/>
      <c r="W570" s="134"/>
    </row>
  </sheetData>
  <printOptions horizontalCentered="1"/>
  <pageMargins left="0.5" right="0.5" top="0.75" bottom="0.5" header="0.5" footer="0.5"/>
  <pageSetup horizontalDpi="600" verticalDpi="600" orientation="landscape" scale="70" r:id="rId1"/>
</worksheet>
</file>

<file path=xl/worksheets/sheet5.xml><?xml version="1.0" encoding="utf-8"?>
<worksheet xmlns="http://schemas.openxmlformats.org/spreadsheetml/2006/main" xmlns:r="http://schemas.openxmlformats.org/officeDocument/2006/relationships">
  <dimension ref="A1:AT542"/>
  <sheetViews>
    <sheetView workbookViewId="0" topLeftCell="B2">
      <selection activeCell="B2" sqref="B2"/>
    </sheetView>
  </sheetViews>
  <sheetFormatPr defaultColWidth="9.140625" defaultRowHeight="12.75" outlineLevelRow="1" outlineLevelCol="1"/>
  <cols>
    <col min="1" max="1" width="0" style="134" hidden="1" customWidth="1"/>
    <col min="2" max="2" width="3.8515625" style="136" customWidth="1"/>
    <col min="3" max="3" width="55.140625" style="136" customWidth="1"/>
    <col min="4" max="4" width="8.140625" style="136" customWidth="1"/>
    <col min="5" max="8" width="19.57421875" style="136" customWidth="1"/>
    <col min="9" max="19" width="19.57421875" style="134" hidden="1" customWidth="1" outlineLevel="1"/>
    <col min="20" max="20" width="19.57421875" style="136" customWidth="1" collapsed="1"/>
    <col min="21" max="21" width="20.57421875" style="136" bestFit="1" customWidth="1"/>
    <col min="22" max="22" width="11.140625" style="134" hidden="1" customWidth="1"/>
    <col min="23" max="16384" width="9.140625" style="137" customWidth="1"/>
  </cols>
  <sheetData>
    <row r="1" spans="1:22" s="203" customFormat="1" ht="12.75" hidden="1">
      <c r="A1" s="201" t="s">
        <v>1137</v>
      </c>
      <c r="B1" s="202" t="s">
        <v>303</v>
      </c>
      <c r="C1" s="202" t="s">
        <v>1138</v>
      </c>
      <c r="D1" s="202" t="s">
        <v>1139</v>
      </c>
      <c r="E1" s="202" t="s">
        <v>1140</v>
      </c>
      <c r="F1" s="202" t="s">
        <v>1141</v>
      </c>
      <c r="G1" s="202" t="s">
        <v>303</v>
      </c>
      <c r="H1" s="202" t="s">
        <v>1142</v>
      </c>
      <c r="I1" s="201" t="s">
        <v>1143</v>
      </c>
      <c r="J1" s="201" t="s">
        <v>1144</v>
      </c>
      <c r="K1" s="201" t="s">
        <v>1145</v>
      </c>
      <c r="L1" s="201" t="s">
        <v>1146</v>
      </c>
      <c r="M1" s="201" t="s">
        <v>1147</v>
      </c>
      <c r="N1" s="201" t="s">
        <v>1148</v>
      </c>
      <c r="O1" s="201" t="s">
        <v>1149</v>
      </c>
      <c r="P1" s="201" t="s">
        <v>1150</v>
      </c>
      <c r="Q1" s="201" t="s">
        <v>1151</v>
      </c>
      <c r="R1" s="201" t="s">
        <v>1152</v>
      </c>
      <c r="S1" s="201" t="s">
        <v>1153</v>
      </c>
      <c r="T1" s="202" t="s">
        <v>1154</v>
      </c>
      <c r="U1" s="202" t="s">
        <v>305</v>
      </c>
      <c r="V1" s="201"/>
    </row>
    <row r="2" spans="1:22" s="206" customFormat="1" ht="15.75" customHeight="1">
      <c r="A2" s="204"/>
      <c r="B2" s="5" t="s">
        <v>306</v>
      </c>
      <c r="C2" s="51"/>
      <c r="D2" s="51"/>
      <c r="E2" s="51"/>
      <c r="F2" s="51"/>
      <c r="G2" s="51"/>
      <c r="H2" s="51"/>
      <c r="I2" s="204"/>
      <c r="J2" s="204"/>
      <c r="K2" s="204"/>
      <c r="L2" s="204"/>
      <c r="M2" s="204"/>
      <c r="N2" s="204"/>
      <c r="O2" s="204"/>
      <c r="P2" s="204"/>
      <c r="Q2" s="204"/>
      <c r="R2" s="204"/>
      <c r="S2" s="204"/>
      <c r="T2" s="51"/>
      <c r="U2" s="205"/>
      <c r="V2" s="204"/>
    </row>
    <row r="3" spans="1:22" s="206" customFormat="1" ht="15.75" customHeight="1">
      <c r="A3" s="204"/>
      <c r="B3" s="11" t="s">
        <v>1155</v>
      </c>
      <c r="C3" s="52"/>
      <c r="D3" s="52"/>
      <c r="E3" s="52"/>
      <c r="F3" s="52"/>
      <c r="G3" s="52"/>
      <c r="H3" s="52"/>
      <c r="I3" s="204"/>
      <c r="J3" s="204"/>
      <c r="K3" s="204"/>
      <c r="L3" s="204"/>
      <c r="M3" s="204"/>
      <c r="N3" s="204"/>
      <c r="O3" s="204"/>
      <c r="P3" s="204"/>
      <c r="Q3" s="204"/>
      <c r="R3" s="204"/>
      <c r="S3" s="204"/>
      <c r="T3" s="52"/>
      <c r="U3" s="146"/>
      <c r="V3" s="204" t="s">
        <v>425</v>
      </c>
    </row>
    <row r="4" spans="1:22" s="206" customFormat="1" ht="15.75" customHeight="1">
      <c r="A4" s="204"/>
      <c r="B4" s="148" t="s">
        <v>280</v>
      </c>
      <c r="C4" s="52"/>
      <c r="D4" s="52"/>
      <c r="E4" s="52"/>
      <c r="F4" s="52"/>
      <c r="G4" s="52"/>
      <c r="H4" s="52"/>
      <c r="I4" s="204"/>
      <c r="J4" s="204"/>
      <c r="K4" s="204"/>
      <c r="L4" s="204"/>
      <c r="M4" s="204"/>
      <c r="N4" s="204"/>
      <c r="O4" s="204"/>
      <c r="P4" s="204"/>
      <c r="Q4" s="204"/>
      <c r="R4" s="204"/>
      <c r="S4" s="204"/>
      <c r="T4" s="52"/>
      <c r="U4" s="146"/>
      <c r="V4" s="204" t="s">
        <v>424</v>
      </c>
    </row>
    <row r="5" spans="1:22" s="206" customFormat="1" ht="12.75" customHeight="1">
      <c r="A5" s="204"/>
      <c r="B5" s="207"/>
      <c r="C5" s="208"/>
      <c r="D5" s="145"/>
      <c r="E5" s="208"/>
      <c r="F5" s="208"/>
      <c r="G5" s="208"/>
      <c r="H5" s="208"/>
      <c r="I5" s="204"/>
      <c r="J5" s="204"/>
      <c r="K5" s="204"/>
      <c r="L5" s="204"/>
      <c r="M5" s="204"/>
      <c r="N5" s="204"/>
      <c r="O5" s="204"/>
      <c r="P5" s="204"/>
      <c r="Q5" s="204"/>
      <c r="R5" s="204"/>
      <c r="S5" s="204"/>
      <c r="T5" s="208"/>
      <c r="U5" s="209"/>
      <c r="V5" s="204"/>
    </row>
    <row r="6" spans="2:21" ht="12.75">
      <c r="B6" s="210"/>
      <c r="C6" s="211"/>
      <c r="D6" s="212"/>
      <c r="E6" s="171" t="s">
        <v>1156</v>
      </c>
      <c r="F6" s="172"/>
      <c r="G6" s="172"/>
      <c r="H6" s="172"/>
      <c r="T6" s="173"/>
      <c r="U6" s="213"/>
    </row>
    <row r="7" spans="1:22" s="220" customFormat="1" ht="45" customHeight="1">
      <c r="A7" s="214" t="s">
        <v>304</v>
      </c>
      <c r="B7" s="215"/>
      <c r="C7" s="216"/>
      <c r="D7" s="217"/>
      <c r="E7" s="218" t="s">
        <v>1157</v>
      </c>
      <c r="F7" s="218" t="s">
        <v>1158</v>
      </c>
      <c r="G7" s="218" t="s">
        <v>1159</v>
      </c>
      <c r="H7" s="218" t="s">
        <v>1160</v>
      </c>
      <c r="I7" s="214" t="s">
        <v>1161</v>
      </c>
      <c r="J7" s="214" t="s">
        <v>1162</v>
      </c>
      <c r="K7" s="214" t="s">
        <v>938</v>
      </c>
      <c r="L7" s="214" t="s">
        <v>1163</v>
      </c>
      <c r="M7" s="214" t="s">
        <v>968</v>
      </c>
      <c r="N7" s="214" t="s">
        <v>1164</v>
      </c>
      <c r="O7" s="214" t="s">
        <v>1165</v>
      </c>
      <c r="P7" s="214" t="s">
        <v>1166</v>
      </c>
      <c r="Q7" s="214" t="s">
        <v>1167</v>
      </c>
      <c r="R7" s="214" t="s">
        <v>1168</v>
      </c>
      <c r="S7" s="214" t="s">
        <v>1169</v>
      </c>
      <c r="T7" s="218" t="s">
        <v>1170</v>
      </c>
      <c r="U7" s="219" t="s">
        <v>1171</v>
      </c>
      <c r="V7" s="214"/>
    </row>
    <row r="8" spans="1:46" s="198" customFormat="1" ht="12.75" customHeight="1">
      <c r="A8" s="178"/>
      <c r="B8" s="171"/>
      <c r="C8" s="172"/>
      <c r="D8" s="173"/>
      <c r="E8" s="157"/>
      <c r="F8" s="157"/>
      <c r="G8" s="157"/>
      <c r="H8" s="157"/>
      <c r="I8" s="178"/>
      <c r="J8" s="178"/>
      <c r="K8" s="178"/>
      <c r="L8" s="178"/>
      <c r="M8" s="178"/>
      <c r="N8" s="178"/>
      <c r="O8" s="178"/>
      <c r="P8" s="178"/>
      <c r="Q8" s="178"/>
      <c r="R8" s="178"/>
      <c r="S8" s="178"/>
      <c r="T8" s="157"/>
      <c r="U8" s="157"/>
      <c r="V8" s="177"/>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row>
    <row r="9" spans="1:46" s="198" customFormat="1" ht="12.75" customHeight="1">
      <c r="A9" s="221"/>
      <c r="B9" s="65" t="s">
        <v>361</v>
      </c>
      <c r="C9" s="176"/>
      <c r="D9" s="66"/>
      <c r="E9" s="154"/>
      <c r="F9" s="154"/>
      <c r="G9" s="154"/>
      <c r="H9" s="154"/>
      <c r="I9" s="221"/>
      <c r="J9" s="221"/>
      <c r="K9" s="221"/>
      <c r="L9" s="221"/>
      <c r="M9" s="221"/>
      <c r="N9" s="221"/>
      <c r="O9" s="221"/>
      <c r="P9" s="221"/>
      <c r="Q9" s="221"/>
      <c r="R9" s="221"/>
      <c r="S9" s="221"/>
      <c r="T9" s="154"/>
      <c r="U9" s="154"/>
      <c r="V9" s="222"/>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row>
    <row r="10" spans="1:46" s="198" customFormat="1" ht="12.75" customHeight="1">
      <c r="A10" s="178"/>
      <c r="B10" s="65"/>
      <c r="C10" s="176"/>
      <c r="D10" s="66"/>
      <c r="E10" s="154"/>
      <c r="F10" s="154"/>
      <c r="G10" s="154"/>
      <c r="H10" s="154"/>
      <c r="I10" s="178"/>
      <c r="J10" s="178"/>
      <c r="K10" s="178"/>
      <c r="L10" s="178"/>
      <c r="M10" s="178"/>
      <c r="N10" s="178"/>
      <c r="O10" s="178"/>
      <c r="P10" s="178"/>
      <c r="Q10" s="178"/>
      <c r="R10" s="178"/>
      <c r="S10" s="178"/>
      <c r="T10" s="154"/>
      <c r="U10" s="154"/>
      <c r="V10" s="177"/>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row>
    <row r="11" spans="1:46" s="198" customFormat="1" ht="12.75" customHeight="1">
      <c r="A11" s="178" t="s">
        <v>710</v>
      </c>
      <c r="B11" s="178"/>
      <c r="C11" s="177" t="s">
        <v>362</v>
      </c>
      <c r="D11" s="179"/>
      <c r="E11" s="180">
        <v>0</v>
      </c>
      <c r="F11" s="180">
        <v>0</v>
      </c>
      <c r="G11" s="180">
        <v>0</v>
      </c>
      <c r="H11" s="180">
        <v>0</v>
      </c>
      <c r="I11" s="223">
        <v>0</v>
      </c>
      <c r="J11" s="223">
        <v>0</v>
      </c>
      <c r="K11" s="223">
        <v>0</v>
      </c>
      <c r="L11" s="223">
        <v>0</v>
      </c>
      <c r="M11" s="223">
        <v>0</v>
      </c>
      <c r="N11" s="223">
        <v>0</v>
      </c>
      <c r="O11" s="223">
        <v>0</v>
      </c>
      <c r="P11" s="223">
        <v>0</v>
      </c>
      <c r="Q11" s="223">
        <v>0</v>
      </c>
      <c r="R11" s="223">
        <v>0</v>
      </c>
      <c r="S11" s="223">
        <v>0</v>
      </c>
      <c r="T11" s="180">
        <v>0</v>
      </c>
      <c r="U11" s="180">
        <f>E11+F11+G11+H11+T11</f>
        <v>0</v>
      </c>
      <c r="V11" s="177"/>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row>
    <row r="12" spans="1:46" s="198" customFormat="1" ht="12.75" customHeight="1">
      <c r="A12" s="178" t="s">
        <v>711</v>
      </c>
      <c r="B12" s="178"/>
      <c r="C12" s="177" t="s">
        <v>363</v>
      </c>
      <c r="D12" s="179"/>
      <c r="E12" s="182">
        <v>0</v>
      </c>
      <c r="F12" s="182">
        <v>0</v>
      </c>
      <c r="G12" s="182">
        <v>0</v>
      </c>
      <c r="H12" s="182">
        <v>0</v>
      </c>
      <c r="I12" s="224">
        <v>0</v>
      </c>
      <c r="J12" s="224">
        <v>0</v>
      </c>
      <c r="K12" s="224">
        <v>0</v>
      </c>
      <c r="L12" s="224">
        <v>0</v>
      </c>
      <c r="M12" s="224">
        <v>0</v>
      </c>
      <c r="N12" s="224">
        <v>0</v>
      </c>
      <c r="O12" s="224">
        <v>0</v>
      </c>
      <c r="P12" s="224">
        <v>0</v>
      </c>
      <c r="Q12" s="224">
        <v>0</v>
      </c>
      <c r="R12" s="224">
        <v>0</v>
      </c>
      <c r="S12" s="224">
        <v>0</v>
      </c>
      <c r="T12" s="182">
        <v>0</v>
      </c>
      <c r="U12" s="182">
        <f>E12+F12+G12+H12+T12</f>
        <v>0</v>
      </c>
      <c r="V12" s="177"/>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row>
    <row r="13" spans="1:46" s="227" customFormat="1" ht="12.75" customHeight="1">
      <c r="A13" s="225" t="s">
        <v>305</v>
      </c>
      <c r="B13" s="184"/>
      <c r="C13" s="185" t="s">
        <v>364</v>
      </c>
      <c r="D13" s="75"/>
      <c r="E13" s="186">
        <f>E11-E12</f>
        <v>0</v>
      </c>
      <c r="F13" s="186">
        <f>F11-F12</f>
        <v>0</v>
      </c>
      <c r="G13" s="186">
        <f>G11-G12</f>
        <v>0</v>
      </c>
      <c r="H13" s="186">
        <f>H11-H12</f>
        <v>0</v>
      </c>
      <c r="I13" s="226">
        <f aca="true" t="shared" si="0" ref="I13:S13">I11-I12</f>
        <v>0</v>
      </c>
      <c r="J13" s="226">
        <f t="shared" si="0"/>
        <v>0</v>
      </c>
      <c r="K13" s="226">
        <f t="shared" si="0"/>
        <v>0</v>
      </c>
      <c r="L13" s="226">
        <f t="shared" si="0"/>
        <v>0</v>
      </c>
      <c r="M13" s="226">
        <f t="shared" si="0"/>
        <v>0</v>
      </c>
      <c r="N13" s="226">
        <f t="shared" si="0"/>
        <v>0</v>
      </c>
      <c r="O13" s="226">
        <f t="shared" si="0"/>
        <v>0</v>
      </c>
      <c r="P13" s="226">
        <f t="shared" si="0"/>
        <v>0</v>
      </c>
      <c r="Q13" s="226">
        <f t="shared" si="0"/>
        <v>0</v>
      </c>
      <c r="R13" s="226">
        <f t="shared" si="0"/>
        <v>0</v>
      </c>
      <c r="S13" s="226">
        <f t="shared" si="0"/>
        <v>0</v>
      </c>
      <c r="T13" s="186">
        <f>T11-T12</f>
        <v>0</v>
      </c>
      <c r="U13" s="186">
        <f>U11-U12</f>
        <v>0</v>
      </c>
      <c r="V13" s="196"/>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row>
    <row r="14" spans="1:46" s="198" customFormat="1" ht="12.75" customHeight="1">
      <c r="A14" s="178"/>
      <c r="B14" s="178"/>
      <c r="C14" s="177"/>
      <c r="D14" s="179"/>
      <c r="E14" s="182"/>
      <c r="F14" s="182"/>
      <c r="G14" s="182"/>
      <c r="H14" s="182"/>
      <c r="I14" s="224"/>
      <c r="J14" s="224"/>
      <c r="K14" s="224"/>
      <c r="L14" s="224"/>
      <c r="M14" s="224"/>
      <c r="N14" s="224"/>
      <c r="O14" s="224"/>
      <c r="P14" s="224"/>
      <c r="Q14" s="224"/>
      <c r="R14" s="224"/>
      <c r="S14" s="224"/>
      <c r="T14" s="182"/>
      <c r="U14" s="182"/>
      <c r="V14" s="177"/>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row>
    <row r="15" spans="1:46" s="198" customFormat="1" ht="12.75" customHeight="1">
      <c r="A15" s="178" t="s">
        <v>1172</v>
      </c>
      <c r="B15" s="178"/>
      <c r="C15" s="177" t="s">
        <v>365</v>
      </c>
      <c r="D15" s="179"/>
      <c r="E15" s="182">
        <v>0</v>
      </c>
      <c r="F15" s="182">
        <v>0</v>
      </c>
      <c r="G15" s="182">
        <v>0</v>
      </c>
      <c r="H15" s="182">
        <v>0</v>
      </c>
      <c r="I15" s="224">
        <v>0</v>
      </c>
      <c r="J15" s="224">
        <v>0</v>
      </c>
      <c r="K15" s="224">
        <v>0</v>
      </c>
      <c r="L15" s="224">
        <v>0</v>
      </c>
      <c r="M15" s="224">
        <v>0</v>
      </c>
      <c r="N15" s="224">
        <v>0</v>
      </c>
      <c r="O15" s="224">
        <v>0</v>
      </c>
      <c r="P15" s="224">
        <v>0</v>
      </c>
      <c r="Q15" s="224">
        <v>0</v>
      </c>
      <c r="R15" s="224">
        <v>0</v>
      </c>
      <c r="S15" s="224">
        <v>0</v>
      </c>
      <c r="T15" s="182">
        <v>0</v>
      </c>
      <c r="U15" s="182">
        <f>E15+F15+G15+H15+T15</f>
        <v>0</v>
      </c>
      <c r="V15" s="177"/>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row>
    <row r="16" spans="1:46" s="198" customFormat="1" ht="12.75" customHeight="1">
      <c r="A16" s="178" t="s">
        <v>1173</v>
      </c>
      <c r="B16" s="178"/>
      <c r="C16" s="177" t="s">
        <v>366</v>
      </c>
      <c r="D16" s="179"/>
      <c r="E16" s="182">
        <v>0</v>
      </c>
      <c r="F16" s="182">
        <v>0</v>
      </c>
      <c r="G16" s="182">
        <v>0</v>
      </c>
      <c r="H16" s="182">
        <v>0</v>
      </c>
      <c r="I16" s="224">
        <v>0</v>
      </c>
      <c r="J16" s="224">
        <v>0</v>
      </c>
      <c r="K16" s="224">
        <v>0</v>
      </c>
      <c r="L16" s="224">
        <v>0</v>
      </c>
      <c r="M16" s="224">
        <v>0</v>
      </c>
      <c r="N16" s="224">
        <v>0</v>
      </c>
      <c r="O16" s="224">
        <v>0</v>
      </c>
      <c r="P16" s="224">
        <v>0</v>
      </c>
      <c r="Q16" s="224">
        <v>0</v>
      </c>
      <c r="R16" s="224">
        <v>0</v>
      </c>
      <c r="S16" s="224">
        <v>0</v>
      </c>
      <c r="T16" s="182">
        <v>0</v>
      </c>
      <c r="U16" s="182">
        <f>E16+F16+G16+H16+T16</f>
        <v>0</v>
      </c>
      <c r="V16" s="177"/>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row>
    <row r="17" spans="1:46" s="198" customFormat="1" ht="12.75" customHeight="1">
      <c r="A17" s="178" t="s">
        <v>1174</v>
      </c>
      <c r="B17" s="178"/>
      <c r="C17" s="177" t="s">
        <v>367</v>
      </c>
      <c r="D17" s="179"/>
      <c r="E17" s="182">
        <v>0</v>
      </c>
      <c r="F17" s="182">
        <v>0</v>
      </c>
      <c r="G17" s="182">
        <v>0</v>
      </c>
      <c r="H17" s="182">
        <v>0</v>
      </c>
      <c r="I17" s="224">
        <v>0</v>
      </c>
      <c r="J17" s="224">
        <v>0</v>
      </c>
      <c r="K17" s="224">
        <v>0</v>
      </c>
      <c r="L17" s="224">
        <v>0</v>
      </c>
      <c r="M17" s="224">
        <v>0</v>
      </c>
      <c r="N17" s="224">
        <v>0</v>
      </c>
      <c r="O17" s="224">
        <v>0</v>
      </c>
      <c r="P17" s="224">
        <v>0</v>
      </c>
      <c r="Q17" s="224">
        <v>0</v>
      </c>
      <c r="R17" s="224">
        <v>0</v>
      </c>
      <c r="S17" s="224">
        <v>0</v>
      </c>
      <c r="T17" s="182">
        <v>0</v>
      </c>
      <c r="U17" s="182">
        <f>E17+F17+G17+H17+T17</f>
        <v>0</v>
      </c>
      <c r="V17" s="177"/>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row>
    <row r="18" spans="1:46" s="198" customFormat="1" ht="12.75" customHeight="1">
      <c r="A18" s="178" t="s">
        <v>715</v>
      </c>
      <c r="B18" s="178"/>
      <c r="C18" s="177" t="s">
        <v>716</v>
      </c>
      <c r="D18" s="179"/>
      <c r="E18" s="182">
        <v>0</v>
      </c>
      <c r="F18" s="182">
        <v>0</v>
      </c>
      <c r="G18" s="182">
        <v>0</v>
      </c>
      <c r="H18" s="182">
        <v>0</v>
      </c>
      <c r="I18" s="224">
        <v>0</v>
      </c>
      <c r="J18" s="224">
        <v>0</v>
      </c>
      <c r="K18" s="224">
        <v>0</v>
      </c>
      <c r="L18" s="224">
        <v>0</v>
      </c>
      <c r="M18" s="224">
        <v>0</v>
      </c>
      <c r="N18" s="224">
        <v>0</v>
      </c>
      <c r="O18" s="224">
        <v>0</v>
      </c>
      <c r="P18" s="224">
        <v>0</v>
      </c>
      <c r="Q18" s="224">
        <v>0</v>
      </c>
      <c r="R18" s="224">
        <v>0</v>
      </c>
      <c r="S18" s="224">
        <v>0</v>
      </c>
      <c r="T18" s="182">
        <v>0</v>
      </c>
      <c r="U18" s="182">
        <f>E18+F18+G18+H18+T18</f>
        <v>0</v>
      </c>
      <c r="V18" s="177"/>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46" s="198" customFormat="1" ht="12.75" customHeight="1">
      <c r="A19" s="178"/>
      <c r="B19" s="178"/>
      <c r="C19" s="177" t="s">
        <v>717</v>
      </c>
      <c r="D19" s="179"/>
      <c r="E19" s="182"/>
      <c r="F19" s="182"/>
      <c r="G19" s="182"/>
      <c r="H19" s="182"/>
      <c r="I19" s="224"/>
      <c r="J19" s="224"/>
      <c r="K19" s="224"/>
      <c r="L19" s="224"/>
      <c r="M19" s="224"/>
      <c r="N19" s="224"/>
      <c r="O19" s="224"/>
      <c r="P19" s="224"/>
      <c r="Q19" s="224"/>
      <c r="R19" s="224"/>
      <c r="S19" s="224"/>
      <c r="T19" s="182"/>
      <c r="U19" s="182"/>
      <c r="V19" s="177"/>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row>
    <row r="20" spans="1:46" s="198" customFormat="1" ht="12.75" customHeight="1">
      <c r="A20" s="178"/>
      <c r="B20" s="178"/>
      <c r="C20" s="177" t="s">
        <v>718</v>
      </c>
      <c r="D20" s="179"/>
      <c r="E20" s="182">
        <v>0</v>
      </c>
      <c r="F20" s="182">
        <v>0</v>
      </c>
      <c r="G20" s="182">
        <v>0</v>
      </c>
      <c r="H20" s="182">
        <v>0</v>
      </c>
      <c r="I20" s="224"/>
      <c r="J20" s="224"/>
      <c r="K20" s="224"/>
      <c r="L20" s="224"/>
      <c r="M20" s="224"/>
      <c r="N20" s="224"/>
      <c r="O20" s="224"/>
      <c r="P20" s="224"/>
      <c r="Q20" s="224"/>
      <c r="R20" s="224"/>
      <c r="S20" s="224"/>
      <c r="T20" s="182">
        <v>0</v>
      </c>
      <c r="U20" s="182">
        <f aca="true" t="shared" si="1" ref="U20:U28">E20+F20+G20+H20+T20</f>
        <v>0</v>
      </c>
      <c r="V20" s="177"/>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row>
    <row r="21" spans="1:46" s="198" customFormat="1" ht="12.75" customHeight="1">
      <c r="A21" s="178"/>
      <c r="B21" s="178"/>
      <c r="C21" s="177" t="s">
        <v>719</v>
      </c>
      <c r="D21" s="179"/>
      <c r="E21" s="182">
        <v>0</v>
      </c>
      <c r="F21" s="182">
        <v>0</v>
      </c>
      <c r="G21" s="182">
        <v>0</v>
      </c>
      <c r="H21" s="182">
        <v>0</v>
      </c>
      <c r="I21" s="224"/>
      <c r="J21" s="224"/>
      <c r="K21" s="224"/>
      <c r="L21" s="224"/>
      <c r="M21" s="224"/>
      <c r="N21" s="224"/>
      <c r="O21" s="224"/>
      <c r="P21" s="224"/>
      <c r="Q21" s="224"/>
      <c r="R21" s="224"/>
      <c r="S21" s="224"/>
      <c r="T21" s="182">
        <v>0</v>
      </c>
      <c r="U21" s="182">
        <f t="shared" si="1"/>
        <v>0</v>
      </c>
      <c r="V21" s="177"/>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row>
    <row r="22" spans="1:46" s="198" customFormat="1" ht="12.75" customHeight="1">
      <c r="A22" s="178"/>
      <c r="B22" s="178"/>
      <c r="C22" s="177" t="s">
        <v>720</v>
      </c>
      <c r="D22" s="179"/>
      <c r="E22" s="182">
        <v>0</v>
      </c>
      <c r="F22" s="182">
        <v>0</v>
      </c>
      <c r="G22" s="182">
        <v>0</v>
      </c>
      <c r="H22" s="182">
        <v>0</v>
      </c>
      <c r="I22" s="224"/>
      <c r="J22" s="224"/>
      <c r="K22" s="224"/>
      <c r="L22" s="224"/>
      <c r="M22" s="224"/>
      <c r="N22" s="224"/>
      <c r="O22" s="224"/>
      <c r="P22" s="224"/>
      <c r="Q22" s="224"/>
      <c r="R22" s="224"/>
      <c r="S22" s="224"/>
      <c r="T22" s="182">
        <v>0</v>
      </c>
      <c r="U22" s="182">
        <f t="shared" si="1"/>
        <v>0</v>
      </c>
      <c r="V22" s="177"/>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row>
    <row r="23" spans="1:46" s="198" customFormat="1" ht="12.75" customHeight="1">
      <c r="A23" s="178" t="s">
        <v>721</v>
      </c>
      <c r="B23" s="178"/>
      <c r="C23" s="177" t="s">
        <v>722</v>
      </c>
      <c r="D23" s="179"/>
      <c r="E23" s="182">
        <v>0</v>
      </c>
      <c r="F23" s="182">
        <v>0</v>
      </c>
      <c r="G23" s="182">
        <v>0</v>
      </c>
      <c r="H23" s="182">
        <v>0</v>
      </c>
      <c r="I23" s="224">
        <v>0</v>
      </c>
      <c r="J23" s="224">
        <v>0</v>
      </c>
      <c r="K23" s="224">
        <v>0</v>
      </c>
      <c r="L23" s="224">
        <v>0</v>
      </c>
      <c r="M23" s="224">
        <v>0</v>
      </c>
      <c r="N23" s="224">
        <v>0</v>
      </c>
      <c r="O23" s="224">
        <v>0</v>
      </c>
      <c r="P23" s="224">
        <v>0</v>
      </c>
      <c r="Q23" s="224">
        <v>0</v>
      </c>
      <c r="R23" s="224">
        <v>0</v>
      </c>
      <c r="S23" s="224">
        <v>0</v>
      </c>
      <c r="T23" s="182">
        <v>0</v>
      </c>
      <c r="U23" s="182">
        <f>E23+F23+G23+H23+T23</f>
        <v>0</v>
      </c>
      <c r="V23" s="177"/>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row>
    <row r="24" spans="1:46" s="198" customFormat="1" ht="12.75" customHeight="1">
      <c r="A24" s="178"/>
      <c r="B24" s="178"/>
      <c r="C24" s="177" t="s">
        <v>1175</v>
      </c>
      <c r="D24" s="179"/>
      <c r="E24" s="182">
        <v>0</v>
      </c>
      <c r="F24" s="182">
        <v>0</v>
      </c>
      <c r="G24" s="182">
        <v>0</v>
      </c>
      <c r="H24" s="182">
        <v>0</v>
      </c>
      <c r="I24" s="224"/>
      <c r="J24" s="224"/>
      <c r="K24" s="224"/>
      <c r="L24" s="224"/>
      <c r="M24" s="224"/>
      <c r="N24" s="224"/>
      <c r="O24" s="224"/>
      <c r="P24" s="224"/>
      <c r="Q24" s="224"/>
      <c r="R24" s="224"/>
      <c r="S24" s="224"/>
      <c r="T24" s="182">
        <v>0</v>
      </c>
      <c r="U24" s="182">
        <f t="shared" si="1"/>
        <v>0</v>
      </c>
      <c r="V24" s="177"/>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row>
    <row r="25" spans="1:46" s="198" customFormat="1" ht="12.75" customHeight="1">
      <c r="A25" s="178" t="s">
        <v>724</v>
      </c>
      <c r="B25" s="178"/>
      <c r="C25" s="177" t="s">
        <v>374</v>
      </c>
      <c r="D25" s="179"/>
      <c r="E25" s="182">
        <v>0</v>
      </c>
      <c r="F25" s="182">
        <v>0</v>
      </c>
      <c r="G25" s="182">
        <v>0</v>
      </c>
      <c r="H25" s="182">
        <v>0</v>
      </c>
      <c r="I25" s="224">
        <v>0</v>
      </c>
      <c r="J25" s="224">
        <v>0</v>
      </c>
      <c r="K25" s="224">
        <v>0</v>
      </c>
      <c r="L25" s="224">
        <v>0</v>
      </c>
      <c r="M25" s="224">
        <v>0</v>
      </c>
      <c r="N25" s="224">
        <v>0</v>
      </c>
      <c r="O25" s="224">
        <v>0</v>
      </c>
      <c r="P25" s="224">
        <v>0</v>
      </c>
      <c r="Q25" s="224">
        <v>0</v>
      </c>
      <c r="R25" s="224">
        <v>0</v>
      </c>
      <c r="S25" s="224">
        <v>0</v>
      </c>
      <c r="T25" s="182">
        <v>0</v>
      </c>
      <c r="U25" s="182">
        <f t="shared" si="1"/>
        <v>0</v>
      </c>
      <c r="V25" s="177"/>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row>
    <row r="26" spans="1:46" s="203" customFormat="1" ht="12.75" hidden="1" outlineLevel="1">
      <c r="A26" s="201" t="s">
        <v>1176</v>
      </c>
      <c r="B26" s="202"/>
      <c r="C26" s="202" t="s">
        <v>1177</v>
      </c>
      <c r="D26" s="202" t="s">
        <v>1178</v>
      </c>
      <c r="E26" s="228">
        <v>0</v>
      </c>
      <c r="F26" s="228">
        <v>0</v>
      </c>
      <c r="G26" s="228"/>
      <c r="H26" s="228">
        <v>0</v>
      </c>
      <c r="I26" s="229">
        <v>0</v>
      </c>
      <c r="J26" s="229">
        <v>0</v>
      </c>
      <c r="K26" s="229">
        <v>0</v>
      </c>
      <c r="L26" s="229">
        <v>0</v>
      </c>
      <c r="M26" s="229">
        <v>0</v>
      </c>
      <c r="N26" s="229">
        <v>0</v>
      </c>
      <c r="O26" s="229">
        <v>414750.64</v>
      </c>
      <c r="P26" s="229">
        <v>0</v>
      </c>
      <c r="Q26" s="229">
        <v>0</v>
      </c>
      <c r="R26" s="229">
        <v>0</v>
      </c>
      <c r="S26" s="229">
        <v>0</v>
      </c>
      <c r="T26" s="228">
        <v>414750.64</v>
      </c>
      <c r="U26" s="228">
        <f>E26+F26+G26+H26+T26</f>
        <v>414750.64</v>
      </c>
      <c r="V26" s="201"/>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row>
    <row r="27" spans="1:46" s="203" customFormat="1" ht="12.75" hidden="1" outlineLevel="1">
      <c r="A27" s="201" t="s">
        <v>1179</v>
      </c>
      <c r="B27" s="202"/>
      <c r="C27" s="202" t="s">
        <v>1180</v>
      </c>
      <c r="D27" s="202" t="s">
        <v>1181</v>
      </c>
      <c r="E27" s="228">
        <v>289545.66</v>
      </c>
      <c r="F27" s="228">
        <v>0</v>
      </c>
      <c r="G27" s="228"/>
      <c r="H27" s="228">
        <v>0</v>
      </c>
      <c r="I27" s="229">
        <v>0</v>
      </c>
      <c r="J27" s="229">
        <v>0</v>
      </c>
      <c r="K27" s="229">
        <v>0</v>
      </c>
      <c r="L27" s="229">
        <v>0</v>
      </c>
      <c r="M27" s="229">
        <v>0</v>
      </c>
      <c r="N27" s="229">
        <v>0</v>
      </c>
      <c r="O27" s="229">
        <v>0</v>
      </c>
      <c r="P27" s="229">
        <v>54713</v>
      </c>
      <c r="Q27" s="229">
        <v>0</v>
      </c>
      <c r="R27" s="229">
        <v>0</v>
      </c>
      <c r="S27" s="229">
        <v>0</v>
      </c>
      <c r="T27" s="228">
        <v>54713</v>
      </c>
      <c r="U27" s="228">
        <f>E27+F27+G27+H27+T27</f>
        <v>344258.66</v>
      </c>
      <c r="V27" s="201"/>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row>
    <row r="28" spans="1:46" s="198" customFormat="1" ht="12.75" customHeight="1" collapsed="1">
      <c r="A28" s="178" t="s">
        <v>725</v>
      </c>
      <c r="B28" s="178"/>
      <c r="C28" s="177" t="s">
        <v>375</v>
      </c>
      <c r="D28" s="179"/>
      <c r="E28" s="182">
        <v>289545.66</v>
      </c>
      <c r="F28" s="182">
        <v>0</v>
      </c>
      <c r="G28" s="182">
        <v>0</v>
      </c>
      <c r="H28" s="182">
        <v>0</v>
      </c>
      <c r="I28" s="224">
        <v>0</v>
      </c>
      <c r="J28" s="224">
        <v>0</v>
      </c>
      <c r="K28" s="224">
        <v>0</v>
      </c>
      <c r="L28" s="224">
        <v>0</v>
      </c>
      <c r="M28" s="224">
        <v>0</v>
      </c>
      <c r="N28" s="224">
        <v>0</v>
      </c>
      <c r="O28" s="224">
        <v>414750.64</v>
      </c>
      <c r="P28" s="224">
        <v>54713</v>
      </c>
      <c r="Q28" s="224">
        <v>0</v>
      </c>
      <c r="R28" s="224">
        <v>0</v>
      </c>
      <c r="S28" s="224">
        <v>0</v>
      </c>
      <c r="T28" s="182">
        <v>469463.64</v>
      </c>
      <c r="U28" s="182">
        <f t="shared" si="1"/>
        <v>759009.3</v>
      </c>
      <c r="V28" s="177"/>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row>
    <row r="29" spans="1:46" s="198" customFormat="1" ht="12.75" customHeight="1">
      <c r="A29" s="225" t="s">
        <v>305</v>
      </c>
      <c r="B29" s="184"/>
      <c r="C29" s="176" t="s">
        <v>376</v>
      </c>
      <c r="D29" s="66"/>
      <c r="E29" s="186">
        <f aca="true" t="shared" si="2" ref="E29:U29">+E13+E23+E15+E16+E17+E18+E20+E21+E22+E24+E25+E28</f>
        <v>289545.66</v>
      </c>
      <c r="F29" s="186">
        <f t="shared" si="2"/>
        <v>0</v>
      </c>
      <c r="G29" s="186">
        <f t="shared" si="2"/>
        <v>0</v>
      </c>
      <c r="H29" s="186">
        <f t="shared" si="2"/>
        <v>0</v>
      </c>
      <c r="I29" s="226">
        <f t="shared" si="2"/>
        <v>0</v>
      </c>
      <c r="J29" s="226">
        <f t="shared" si="2"/>
        <v>0</v>
      </c>
      <c r="K29" s="226">
        <f t="shared" si="2"/>
        <v>0</v>
      </c>
      <c r="L29" s="226">
        <f t="shared" si="2"/>
        <v>0</v>
      </c>
      <c r="M29" s="226">
        <f t="shared" si="2"/>
        <v>0</v>
      </c>
      <c r="N29" s="226">
        <f t="shared" si="2"/>
        <v>0</v>
      </c>
      <c r="O29" s="226">
        <f t="shared" si="2"/>
        <v>414750.64</v>
      </c>
      <c r="P29" s="226">
        <f t="shared" si="2"/>
        <v>54713</v>
      </c>
      <c r="Q29" s="226">
        <f t="shared" si="2"/>
        <v>0</v>
      </c>
      <c r="R29" s="226">
        <f t="shared" si="2"/>
        <v>0</v>
      </c>
      <c r="S29" s="226">
        <f t="shared" si="2"/>
        <v>0</v>
      </c>
      <c r="T29" s="186">
        <f t="shared" si="2"/>
        <v>469463.64</v>
      </c>
      <c r="U29" s="186">
        <f t="shared" si="2"/>
        <v>759009.3</v>
      </c>
      <c r="V29" s="222"/>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row>
    <row r="30" spans="1:46" s="198" customFormat="1" ht="12.75" customHeight="1">
      <c r="A30" s="178"/>
      <c r="B30" s="178"/>
      <c r="C30" s="177"/>
      <c r="D30" s="179"/>
      <c r="E30" s="182"/>
      <c r="F30" s="182"/>
      <c r="G30" s="182"/>
      <c r="H30" s="182"/>
      <c r="I30" s="224"/>
      <c r="J30" s="224"/>
      <c r="K30" s="224"/>
      <c r="L30" s="224"/>
      <c r="M30" s="224"/>
      <c r="N30" s="224"/>
      <c r="O30" s="224"/>
      <c r="P30" s="224"/>
      <c r="Q30" s="224"/>
      <c r="R30" s="224"/>
      <c r="S30" s="224"/>
      <c r="T30" s="182"/>
      <c r="U30" s="182"/>
      <c r="V30" s="177"/>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row>
    <row r="31" spans="1:46" s="198" customFormat="1" ht="12.75" customHeight="1">
      <c r="A31" s="221"/>
      <c r="B31" s="184" t="s">
        <v>377</v>
      </c>
      <c r="C31" s="185"/>
      <c r="D31" s="75"/>
      <c r="E31" s="182"/>
      <c r="F31" s="182"/>
      <c r="G31" s="182"/>
      <c r="H31" s="182"/>
      <c r="I31" s="230"/>
      <c r="J31" s="230"/>
      <c r="K31" s="230"/>
      <c r="L31" s="230"/>
      <c r="M31" s="230"/>
      <c r="N31" s="230"/>
      <c r="O31" s="230"/>
      <c r="P31" s="230"/>
      <c r="Q31" s="230"/>
      <c r="R31" s="230"/>
      <c r="S31" s="230"/>
      <c r="T31" s="182"/>
      <c r="U31" s="182"/>
      <c r="V31" s="222"/>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row>
    <row r="32" spans="1:46" s="203" customFormat="1" ht="12.75" hidden="1" outlineLevel="1">
      <c r="A32" s="201" t="s">
        <v>726</v>
      </c>
      <c r="B32" s="202"/>
      <c r="C32" s="202" t="s">
        <v>727</v>
      </c>
      <c r="D32" s="202" t="s">
        <v>728</v>
      </c>
      <c r="E32" s="228">
        <v>-9279.82</v>
      </c>
      <c r="F32" s="228">
        <v>0</v>
      </c>
      <c r="G32" s="228"/>
      <c r="H32" s="228">
        <v>0</v>
      </c>
      <c r="I32" s="229">
        <v>0</v>
      </c>
      <c r="J32" s="229">
        <v>0</v>
      </c>
      <c r="K32" s="229">
        <v>0</v>
      </c>
      <c r="L32" s="229">
        <v>24500</v>
      </c>
      <c r="M32" s="229">
        <v>0</v>
      </c>
      <c r="N32" s="229">
        <v>0</v>
      </c>
      <c r="O32" s="229">
        <v>0</v>
      </c>
      <c r="P32" s="229">
        <v>0</v>
      </c>
      <c r="Q32" s="229">
        <v>0</v>
      </c>
      <c r="R32" s="229">
        <v>0</v>
      </c>
      <c r="S32" s="229">
        <v>0</v>
      </c>
      <c r="T32" s="228">
        <v>24500</v>
      </c>
      <c r="U32" s="228">
        <f aca="true" t="shared" si="3" ref="U32:U42">E32+F32+G32+H32+T32</f>
        <v>15220.18</v>
      </c>
      <c r="V32" s="201"/>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row>
    <row r="33" spans="1:46" s="203" customFormat="1" ht="12.75" hidden="1" outlineLevel="1">
      <c r="A33" s="201" t="s">
        <v>729</v>
      </c>
      <c r="B33" s="202"/>
      <c r="C33" s="202" t="s">
        <v>730</v>
      </c>
      <c r="D33" s="202" t="s">
        <v>731</v>
      </c>
      <c r="E33" s="228">
        <v>1943.94</v>
      </c>
      <c r="F33" s="228">
        <v>0</v>
      </c>
      <c r="G33" s="228"/>
      <c r="H33" s="228">
        <v>0</v>
      </c>
      <c r="I33" s="229">
        <v>0</v>
      </c>
      <c r="J33" s="229">
        <v>0</v>
      </c>
      <c r="K33" s="229">
        <v>0</v>
      </c>
      <c r="L33" s="229">
        <v>0</v>
      </c>
      <c r="M33" s="229">
        <v>0</v>
      </c>
      <c r="N33" s="229">
        <v>0</v>
      </c>
      <c r="O33" s="229">
        <v>0</v>
      </c>
      <c r="P33" s="229">
        <v>0</v>
      </c>
      <c r="Q33" s="229">
        <v>0</v>
      </c>
      <c r="R33" s="229">
        <v>0</v>
      </c>
      <c r="S33" s="229">
        <v>0</v>
      </c>
      <c r="T33" s="228">
        <v>0</v>
      </c>
      <c r="U33" s="228">
        <f t="shared" si="3"/>
        <v>1943.94</v>
      </c>
      <c r="V33" s="201"/>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row>
    <row r="34" spans="1:46" s="203" customFormat="1" ht="12.75" hidden="1" outlineLevel="1">
      <c r="A34" s="201" t="s">
        <v>732</v>
      </c>
      <c r="B34" s="202"/>
      <c r="C34" s="202" t="s">
        <v>733</v>
      </c>
      <c r="D34" s="202" t="s">
        <v>734</v>
      </c>
      <c r="E34" s="228">
        <v>7335.88</v>
      </c>
      <c r="F34" s="228">
        <v>0</v>
      </c>
      <c r="G34" s="228"/>
      <c r="H34" s="228">
        <v>0</v>
      </c>
      <c r="I34" s="229">
        <v>0</v>
      </c>
      <c r="J34" s="229">
        <v>0</v>
      </c>
      <c r="K34" s="229">
        <v>0</v>
      </c>
      <c r="L34" s="229">
        <v>0</v>
      </c>
      <c r="M34" s="229">
        <v>0</v>
      </c>
      <c r="N34" s="229">
        <v>0</v>
      </c>
      <c r="O34" s="229">
        <v>0</v>
      </c>
      <c r="P34" s="229">
        <v>0</v>
      </c>
      <c r="Q34" s="229">
        <v>0</v>
      </c>
      <c r="R34" s="229">
        <v>0</v>
      </c>
      <c r="S34" s="229">
        <v>0</v>
      </c>
      <c r="T34" s="228">
        <v>0</v>
      </c>
      <c r="U34" s="228">
        <f t="shared" si="3"/>
        <v>7335.88</v>
      </c>
      <c r="V34" s="201"/>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row>
    <row r="35" spans="1:46" s="203" customFormat="1" ht="12.75" hidden="1" outlineLevel="1">
      <c r="A35" s="201" t="s">
        <v>735</v>
      </c>
      <c r="B35" s="202"/>
      <c r="C35" s="202" t="s">
        <v>736</v>
      </c>
      <c r="D35" s="202" t="s">
        <v>737</v>
      </c>
      <c r="E35" s="228">
        <v>3037.73</v>
      </c>
      <c r="F35" s="228">
        <v>0</v>
      </c>
      <c r="G35" s="228"/>
      <c r="H35" s="228">
        <v>0</v>
      </c>
      <c r="I35" s="229">
        <v>0</v>
      </c>
      <c r="J35" s="229">
        <v>0</v>
      </c>
      <c r="K35" s="229">
        <v>0</v>
      </c>
      <c r="L35" s="229">
        <v>0</v>
      </c>
      <c r="M35" s="229">
        <v>0</v>
      </c>
      <c r="N35" s="229">
        <v>0</v>
      </c>
      <c r="O35" s="229">
        <v>0</v>
      </c>
      <c r="P35" s="229">
        <v>0</v>
      </c>
      <c r="Q35" s="229">
        <v>0</v>
      </c>
      <c r="R35" s="229">
        <v>0</v>
      </c>
      <c r="S35" s="229">
        <v>0</v>
      </c>
      <c r="T35" s="228">
        <v>0</v>
      </c>
      <c r="U35" s="228">
        <f t="shared" si="3"/>
        <v>3037.73</v>
      </c>
      <c r="V35" s="201"/>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row>
    <row r="36" spans="1:46" s="203" customFormat="1" ht="12.75" hidden="1" outlineLevel="1">
      <c r="A36" s="201" t="s">
        <v>738</v>
      </c>
      <c r="B36" s="202"/>
      <c r="C36" s="202" t="s">
        <v>739</v>
      </c>
      <c r="D36" s="202" t="s">
        <v>740</v>
      </c>
      <c r="E36" s="228">
        <v>40342.44</v>
      </c>
      <c r="F36" s="228">
        <v>0</v>
      </c>
      <c r="G36" s="228"/>
      <c r="H36" s="228">
        <v>0</v>
      </c>
      <c r="I36" s="229">
        <v>0</v>
      </c>
      <c r="J36" s="229">
        <v>0</v>
      </c>
      <c r="K36" s="229">
        <v>8162.4</v>
      </c>
      <c r="L36" s="229">
        <v>0</v>
      </c>
      <c r="M36" s="229">
        <v>0</v>
      </c>
      <c r="N36" s="229">
        <v>8162.4</v>
      </c>
      <c r="O36" s="229">
        <v>105682.36</v>
      </c>
      <c r="P36" s="229">
        <v>0</v>
      </c>
      <c r="Q36" s="229">
        <v>0</v>
      </c>
      <c r="R36" s="229">
        <v>0</v>
      </c>
      <c r="S36" s="229">
        <v>0</v>
      </c>
      <c r="T36" s="228">
        <v>122007.16</v>
      </c>
      <c r="U36" s="228">
        <f t="shared" si="3"/>
        <v>162349.6</v>
      </c>
      <c r="V36" s="201"/>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row>
    <row r="37" spans="1:46" s="203" customFormat="1" ht="12.75" hidden="1" outlineLevel="1">
      <c r="A37" s="201" t="s">
        <v>741</v>
      </c>
      <c r="B37" s="202"/>
      <c r="C37" s="202" t="s">
        <v>742</v>
      </c>
      <c r="D37" s="202" t="s">
        <v>743</v>
      </c>
      <c r="E37" s="228">
        <v>195738.14</v>
      </c>
      <c r="F37" s="228">
        <v>0</v>
      </c>
      <c r="G37" s="228"/>
      <c r="H37" s="228">
        <v>0</v>
      </c>
      <c r="I37" s="229">
        <v>0</v>
      </c>
      <c r="J37" s="229">
        <v>0</v>
      </c>
      <c r="K37" s="229">
        <v>26080.68</v>
      </c>
      <c r="L37" s="229">
        <v>0</v>
      </c>
      <c r="M37" s="229">
        <v>0</v>
      </c>
      <c r="N37" s="229">
        <v>24593.64</v>
      </c>
      <c r="O37" s="229">
        <v>99841.8</v>
      </c>
      <c r="P37" s="229">
        <v>0</v>
      </c>
      <c r="Q37" s="229">
        <v>0</v>
      </c>
      <c r="R37" s="229">
        <v>0</v>
      </c>
      <c r="S37" s="229">
        <v>0</v>
      </c>
      <c r="T37" s="228">
        <v>150516.12</v>
      </c>
      <c r="U37" s="228">
        <f t="shared" si="3"/>
        <v>346254.26</v>
      </c>
      <c r="V37" s="201"/>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row>
    <row r="38" spans="1:46" s="203" customFormat="1" ht="12.75" hidden="1" outlineLevel="1">
      <c r="A38" s="201" t="s">
        <v>744</v>
      </c>
      <c r="B38" s="202"/>
      <c r="C38" s="202" t="s">
        <v>745</v>
      </c>
      <c r="D38" s="202" t="s">
        <v>746</v>
      </c>
      <c r="E38" s="228">
        <v>0</v>
      </c>
      <c r="F38" s="228">
        <v>0</v>
      </c>
      <c r="G38" s="228"/>
      <c r="H38" s="228">
        <v>0</v>
      </c>
      <c r="I38" s="229">
        <v>0</v>
      </c>
      <c r="J38" s="229">
        <v>0</v>
      </c>
      <c r="K38" s="229">
        <v>1813.8</v>
      </c>
      <c r="L38" s="229">
        <v>500</v>
      </c>
      <c r="M38" s="229">
        <v>0</v>
      </c>
      <c r="N38" s="229">
        <v>0</v>
      </c>
      <c r="O38" s="229">
        <v>14873.16</v>
      </c>
      <c r="P38" s="229">
        <v>0</v>
      </c>
      <c r="Q38" s="229">
        <v>0</v>
      </c>
      <c r="R38" s="229">
        <v>0</v>
      </c>
      <c r="S38" s="229">
        <v>0</v>
      </c>
      <c r="T38" s="228">
        <v>17186.96</v>
      </c>
      <c r="U38" s="228">
        <f t="shared" si="3"/>
        <v>17186.96</v>
      </c>
      <c r="V38" s="201"/>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row>
    <row r="39" spans="1:46" s="203" customFormat="1" ht="12.75" hidden="1" outlineLevel="1">
      <c r="A39" s="201" t="s">
        <v>747</v>
      </c>
      <c r="B39" s="202"/>
      <c r="C39" s="202" t="s">
        <v>748</v>
      </c>
      <c r="D39" s="202" t="s">
        <v>749</v>
      </c>
      <c r="E39" s="228">
        <v>-0.3</v>
      </c>
      <c r="F39" s="228">
        <v>0</v>
      </c>
      <c r="G39" s="228"/>
      <c r="H39" s="228">
        <v>0</v>
      </c>
      <c r="I39" s="229">
        <v>0</v>
      </c>
      <c r="J39" s="229">
        <v>0</v>
      </c>
      <c r="K39" s="229">
        <v>0</v>
      </c>
      <c r="L39" s="229">
        <v>0</v>
      </c>
      <c r="M39" s="229">
        <v>0</v>
      </c>
      <c r="N39" s="229">
        <v>0</v>
      </c>
      <c r="O39" s="229">
        <v>0</v>
      </c>
      <c r="P39" s="229">
        <v>0</v>
      </c>
      <c r="Q39" s="229">
        <v>0</v>
      </c>
      <c r="R39" s="229">
        <v>0</v>
      </c>
      <c r="S39" s="229">
        <v>0</v>
      </c>
      <c r="T39" s="228">
        <v>0</v>
      </c>
      <c r="U39" s="228">
        <f t="shared" si="3"/>
        <v>-0.3</v>
      </c>
      <c r="V39" s="201"/>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row>
    <row r="40" spans="1:46" s="203" customFormat="1" ht="12.75" hidden="1" outlineLevel="1">
      <c r="A40" s="201" t="s">
        <v>750</v>
      </c>
      <c r="B40" s="202"/>
      <c r="C40" s="202" t="s">
        <v>751</v>
      </c>
      <c r="D40" s="202" t="s">
        <v>752</v>
      </c>
      <c r="E40" s="228">
        <v>0</v>
      </c>
      <c r="F40" s="228">
        <v>0</v>
      </c>
      <c r="G40" s="228"/>
      <c r="H40" s="228">
        <v>0</v>
      </c>
      <c r="I40" s="229">
        <v>0</v>
      </c>
      <c r="J40" s="229">
        <v>0</v>
      </c>
      <c r="K40" s="229">
        <v>0</v>
      </c>
      <c r="L40" s="229">
        <v>2500</v>
      </c>
      <c r="M40" s="229">
        <v>0</v>
      </c>
      <c r="N40" s="229">
        <v>0</v>
      </c>
      <c r="O40" s="229">
        <v>0</v>
      </c>
      <c r="P40" s="229">
        <v>0</v>
      </c>
      <c r="Q40" s="229">
        <v>0</v>
      </c>
      <c r="R40" s="229">
        <v>0</v>
      </c>
      <c r="S40" s="229">
        <v>0</v>
      </c>
      <c r="T40" s="228">
        <v>2500</v>
      </c>
      <c r="U40" s="228">
        <f t="shared" si="3"/>
        <v>2500</v>
      </c>
      <c r="V40" s="201"/>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row>
    <row r="41" spans="1:46" s="203" customFormat="1" ht="12.75" hidden="1" outlineLevel="1">
      <c r="A41" s="201" t="s">
        <v>753</v>
      </c>
      <c r="B41" s="202"/>
      <c r="C41" s="202" t="s">
        <v>754</v>
      </c>
      <c r="D41" s="202" t="s">
        <v>755</v>
      </c>
      <c r="E41" s="228">
        <v>-188410.78</v>
      </c>
      <c r="F41" s="228">
        <v>0</v>
      </c>
      <c r="G41" s="228"/>
      <c r="H41" s="228">
        <v>0</v>
      </c>
      <c r="I41" s="229">
        <v>0</v>
      </c>
      <c r="J41" s="229">
        <v>0</v>
      </c>
      <c r="K41" s="229">
        <v>223.78</v>
      </c>
      <c r="L41" s="229">
        <v>0</v>
      </c>
      <c r="M41" s="229">
        <v>0</v>
      </c>
      <c r="N41" s="229">
        <v>-1549.54</v>
      </c>
      <c r="O41" s="229">
        <v>1867.87</v>
      </c>
      <c r="P41" s="229">
        <v>0</v>
      </c>
      <c r="Q41" s="229">
        <v>0</v>
      </c>
      <c r="R41" s="229">
        <v>0</v>
      </c>
      <c r="S41" s="229">
        <v>0</v>
      </c>
      <c r="T41" s="228">
        <v>542.11</v>
      </c>
      <c r="U41" s="228">
        <f t="shared" si="3"/>
        <v>-187868.67</v>
      </c>
      <c r="V41" s="201"/>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row>
    <row r="42" spans="1:46" s="203" customFormat="1" ht="12.75" hidden="1" outlineLevel="1">
      <c r="A42" s="201" t="s">
        <v>756</v>
      </c>
      <c r="B42" s="202"/>
      <c r="C42" s="202" t="s">
        <v>757</v>
      </c>
      <c r="D42" s="202" t="s">
        <v>758</v>
      </c>
      <c r="E42" s="228">
        <v>-15922.08</v>
      </c>
      <c r="F42" s="228">
        <v>0</v>
      </c>
      <c r="G42" s="228"/>
      <c r="H42" s="228">
        <v>0</v>
      </c>
      <c r="I42" s="229">
        <v>0</v>
      </c>
      <c r="J42" s="229">
        <v>0</v>
      </c>
      <c r="K42" s="229">
        <v>0</v>
      </c>
      <c r="L42" s="229">
        <v>0</v>
      </c>
      <c r="M42" s="229">
        <v>0</v>
      </c>
      <c r="N42" s="229">
        <v>0</v>
      </c>
      <c r="O42" s="229">
        <v>0</v>
      </c>
      <c r="P42" s="229">
        <v>0</v>
      </c>
      <c r="Q42" s="229">
        <v>0</v>
      </c>
      <c r="R42" s="229">
        <v>0</v>
      </c>
      <c r="S42" s="229">
        <v>0</v>
      </c>
      <c r="T42" s="228">
        <v>0</v>
      </c>
      <c r="U42" s="228">
        <f t="shared" si="3"/>
        <v>-15922.08</v>
      </c>
      <c r="V42" s="201"/>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row>
    <row r="43" spans="1:46" s="198" customFormat="1" ht="12.75" customHeight="1" collapsed="1">
      <c r="A43" s="178" t="s">
        <v>759</v>
      </c>
      <c r="B43" s="178"/>
      <c r="C43" s="177" t="s">
        <v>378</v>
      </c>
      <c r="D43" s="179"/>
      <c r="E43" s="182">
        <v>34785.15</v>
      </c>
      <c r="F43" s="182">
        <v>0</v>
      </c>
      <c r="G43" s="182">
        <v>0</v>
      </c>
      <c r="H43" s="182">
        <v>0</v>
      </c>
      <c r="I43" s="224">
        <v>0</v>
      </c>
      <c r="J43" s="224">
        <v>0</v>
      </c>
      <c r="K43" s="224">
        <v>36280.66</v>
      </c>
      <c r="L43" s="224">
        <v>27500</v>
      </c>
      <c r="M43" s="224">
        <v>0</v>
      </c>
      <c r="N43" s="224">
        <v>31206.5</v>
      </c>
      <c r="O43" s="224">
        <v>222265.19</v>
      </c>
      <c r="P43" s="224">
        <v>0</v>
      </c>
      <c r="Q43" s="224">
        <v>0</v>
      </c>
      <c r="R43" s="224">
        <v>0</v>
      </c>
      <c r="S43" s="224">
        <v>0</v>
      </c>
      <c r="T43" s="182">
        <v>317252.35</v>
      </c>
      <c r="U43" s="182">
        <f>E43+F43+G43+H43+T43</f>
        <v>352037.5</v>
      </c>
      <c r="V43" s="177"/>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row>
    <row r="44" spans="1:22" s="203" customFormat="1" ht="12.75" hidden="1" outlineLevel="1">
      <c r="A44" s="201" t="s">
        <v>760</v>
      </c>
      <c r="B44" s="202"/>
      <c r="C44" s="202" t="s">
        <v>379</v>
      </c>
      <c r="D44" s="202" t="s">
        <v>761</v>
      </c>
      <c r="E44" s="228">
        <v>0</v>
      </c>
      <c r="F44" s="228">
        <v>0</v>
      </c>
      <c r="G44" s="228"/>
      <c r="H44" s="228">
        <v>0</v>
      </c>
      <c r="I44" s="229">
        <v>0</v>
      </c>
      <c r="J44" s="229">
        <v>0</v>
      </c>
      <c r="K44" s="229">
        <v>0</v>
      </c>
      <c r="L44" s="229">
        <v>0</v>
      </c>
      <c r="M44" s="229">
        <v>0</v>
      </c>
      <c r="N44" s="229">
        <v>-110.15</v>
      </c>
      <c r="O44" s="229">
        <v>0</v>
      </c>
      <c r="P44" s="229">
        <v>0</v>
      </c>
      <c r="Q44" s="229">
        <v>0</v>
      </c>
      <c r="R44" s="229">
        <v>0</v>
      </c>
      <c r="S44" s="229">
        <v>0</v>
      </c>
      <c r="T44" s="228">
        <v>-110.15</v>
      </c>
      <c r="U44" s="228">
        <f aca="true" t="shared" si="4" ref="U44:U58">E44+F44+G44+H44+T44</f>
        <v>-110.15</v>
      </c>
      <c r="V44" s="201"/>
    </row>
    <row r="45" spans="1:22" s="203" customFormat="1" ht="12.75" hidden="1" outlineLevel="1">
      <c r="A45" s="201" t="s">
        <v>762</v>
      </c>
      <c r="B45" s="202"/>
      <c r="C45" s="202" t="s">
        <v>763</v>
      </c>
      <c r="D45" s="202" t="s">
        <v>764</v>
      </c>
      <c r="E45" s="228">
        <v>2210.4</v>
      </c>
      <c r="F45" s="228">
        <v>0</v>
      </c>
      <c r="G45" s="228"/>
      <c r="H45" s="228">
        <v>0</v>
      </c>
      <c r="I45" s="229">
        <v>0</v>
      </c>
      <c r="J45" s="229">
        <v>0</v>
      </c>
      <c r="K45" s="229">
        <v>0</v>
      </c>
      <c r="L45" s="229">
        <v>1874.25</v>
      </c>
      <c r="M45" s="229">
        <v>0</v>
      </c>
      <c r="N45" s="229">
        <v>0</v>
      </c>
      <c r="O45" s="229">
        <v>0</v>
      </c>
      <c r="P45" s="229">
        <v>0</v>
      </c>
      <c r="Q45" s="229">
        <v>0</v>
      </c>
      <c r="R45" s="229">
        <v>0</v>
      </c>
      <c r="S45" s="229">
        <v>0</v>
      </c>
      <c r="T45" s="228">
        <v>1874.25</v>
      </c>
      <c r="U45" s="228">
        <f t="shared" si="4"/>
        <v>4084.65</v>
      </c>
      <c r="V45" s="201"/>
    </row>
    <row r="46" spans="1:22" s="203" customFormat="1" ht="12.75" hidden="1" outlineLevel="1">
      <c r="A46" s="201" t="s">
        <v>765</v>
      </c>
      <c r="B46" s="202"/>
      <c r="C46" s="202" t="s">
        <v>766</v>
      </c>
      <c r="D46" s="202" t="s">
        <v>767</v>
      </c>
      <c r="E46" s="228">
        <v>287.21</v>
      </c>
      <c r="F46" s="228">
        <v>0</v>
      </c>
      <c r="G46" s="228"/>
      <c r="H46" s="228">
        <v>0</v>
      </c>
      <c r="I46" s="229">
        <v>0</v>
      </c>
      <c r="J46" s="229">
        <v>0</v>
      </c>
      <c r="K46" s="229">
        <v>0</v>
      </c>
      <c r="L46" s="229">
        <v>0</v>
      </c>
      <c r="M46" s="229">
        <v>0</v>
      </c>
      <c r="N46" s="229">
        <v>0</v>
      </c>
      <c r="O46" s="229">
        <v>0</v>
      </c>
      <c r="P46" s="229">
        <v>0</v>
      </c>
      <c r="Q46" s="229">
        <v>0</v>
      </c>
      <c r="R46" s="229">
        <v>0</v>
      </c>
      <c r="S46" s="229">
        <v>0</v>
      </c>
      <c r="T46" s="228">
        <v>0</v>
      </c>
      <c r="U46" s="228">
        <f t="shared" si="4"/>
        <v>287.21</v>
      </c>
      <c r="V46" s="201"/>
    </row>
    <row r="47" spans="1:22" s="203" customFormat="1" ht="12.75" hidden="1" outlineLevel="1">
      <c r="A47" s="201" t="s">
        <v>768</v>
      </c>
      <c r="B47" s="202"/>
      <c r="C47" s="202" t="s">
        <v>769</v>
      </c>
      <c r="D47" s="202" t="s">
        <v>770</v>
      </c>
      <c r="E47" s="228">
        <v>338.32</v>
      </c>
      <c r="F47" s="228">
        <v>0</v>
      </c>
      <c r="G47" s="228"/>
      <c r="H47" s="228">
        <v>0</v>
      </c>
      <c r="I47" s="229">
        <v>0</v>
      </c>
      <c r="J47" s="229">
        <v>0</v>
      </c>
      <c r="K47" s="229">
        <v>0</v>
      </c>
      <c r="L47" s="229">
        <v>0</v>
      </c>
      <c r="M47" s="229">
        <v>0</v>
      </c>
      <c r="N47" s="229">
        <v>0</v>
      </c>
      <c r="O47" s="229">
        <v>0</v>
      </c>
      <c r="P47" s="229">
        <v>0</v>
      </c>
      <c r="Q47" s="229">
        <v>0</v>
      </c>
      <c r="R47" s="229">
        <v>0</v>
      </c>
      <c r="S47" s="229">
        <v>0</v>
      </c>
      <c r="T47" s="228">
        <v>0</v>
      </c>
      <c r="U47" s="228">
        <f t="shared" si="4"/>
        <v>338.32</v>
      </c>
      <c r="V47" s="201"/>
    </row>
    <row r="48" spans="1:22" s="203" customFormat="1" ht="12.75" hidden="1" outlineLevel="1">
      <c r="A48" s="201" t="s">
        <v>771</v>
      </c>
      <c r="B48" s="202"/>
      <c r="C48" s="202" t="s">
        <v>772</v>
      </c>
      <c r="D48" s="202" t="s">
        <v>773</v>
      </c>
      <c r="E48" s="228">
        <v>333.07</v>
      </c>
      <c r="F48" s="228">
        <v>0</v>
      </c>
      <c r="G48" s="228"/>
      <c r="H48" s="228">
        <v>0</v>
      </c>
      <c r="I48" s="229">
        <v>0</v>
      </c>
      <c r="J48" s="229">
        <v>0</v>
      </c>
      <c r="K48" s="229">
        <v>0</v>
      </c>
      <c r="L48" s="229">
        <v>0</v>
      </c>
      <c r="M48" s="229">
        <v>0</v>
      </c>
      <c r="N48" s="229">
        <v>0</v>
      </c>
      <c r="O48" s="229">
        <v>0</v>
      </c>
      <c r="P48" s="229">
        <v>0</v>
      </c>
      <c r="Q48" s="229">
        <v>0</v>
      </c>
      <c r="R48" s="229">
        <v>0</v>
      </c>
      <c r="S48" s="229">
        <v>0</v>
      </c>
      <c r="T48" s="228">
        <v>0</v>
      </c>
      <c r="U48" s="228">
        <f t="shared" si="4"/>
        <v>333.07</v>
      </c>
      <c r="V48" s="201"/>
    </row>
    <row r="49" spans="1:22" s="203" customFormat="1" ht="12.75" hidden="1" outlineLevel="1">
      <c r="A49" s="201" t="s">
        <v>774</v>
      </c>
      <c r="B49" s="202"/>
      <c r="C49" s="202" t="s">
        <v>775</v>
      </c>
      <c r="D49" s="202" t="s">
        <v>776</v>
      </c>
      <c r="E49" s="228">
        <v>4401.16</v>
      </c>
      <c r="F49" s="228">
        <v>0</v>
      </c>
      <c r="G49" s="228"/>
      <c r="H49" s="228">
        <v>0</v>
      </c>
      <c r="I49" s="229">
        <v>0</v>
      </c>
      <c r="J49" s="229">
        <v>0</v>
      </c>
      <c r="K49" s="229">
        <v>1772.93</v>
      </c>
      <c r="L49" s="229">
        <v>0</v>
      </c>
      <c r="M49" s="229">
        <v>0</v>
      </c>
      <c r="N49" s="229">
        <v>1772.92</v>
      </c>
      <c r="O49" s="229">
        <v>22180.62</v>
      </c>
      <c r="P49" s="229">
        <v>0</v>
      </c>
      <c r="Q49" s="229">
        <v>0</v>
      </c>
      <c r="R49" s="229">
        <v>0</v>
      </c>
      <c r="S49" s="229">
        <v>0</v>
      </c>
      <c r="T49" s="228">
        <v>25726.47</v>
      </c>
      <c r="U49" s="228">
        <f t="shared" si="4"/>
        <v>30127.63</v>
      </c>
      <c r="V49" s="201"/>
    </row>
    <row r="50" spans="1:22" s="203" customFormat="1" ht="12.75" hidden="1" outlineLevel="1">
      <c r="A50" s="201" t="s">
        <v>777</v>
      </c>
      <c r="B50" s="202"/>
      <c r="C50" s="202" t="s">
        <v>778</v>
      </c>
      <c r="D50" s="202" t="s">
        <v>779</v>
      </c>
      <c r="E50" s="228">
        <v>38910.86</v>
      </c>
      <c r="F50" s="228">
        <v>0</v>
      </c>
      <c r="G50" s="228"/>
      <c r="H50" s="228">
        <v>0</v>
      </c>
      <c r="I50" s="229">
        <v>0</v>
      </c>
      <c r="J50" s="229">
        <v>0</v>
      </c>
      <c r="K50" s="229">
        <v>5540.97</v>
      </c>
      <c r="L50" s="229">
        <v>0</v>
      </c>
      <c r="M50" s="229">
        <v>0</v>
      </c>
      <c r="N50" s="229">
        <v>5229.64</v>
      </c>
      <c r="O50" s="229">
        <v>21265.41</v>
      </c>
      <c r="P50" s="229">
        <v>0</v>
      </c>
      <c r="Q50" s="229">
        <v>0</v>
      </c>
      <c r="R50" s="229">
        <v>0</v>
      </c>
      <c r="S50" s="229">
        <v>0</v>
      </c>
      <c r="T50" s="228">
        <v>32036.02</v>
      </c>
      <c r="U50" s="228">
        <f t="shared" si="4"/>
        <v>70946.88</v>
      </c>
      <c r="V50" s="201"/>
    </row>
    <row r="51" spans="1:22" s="203" customFormat="1" ht="12.75" hidden="1" outlineLevel="1">
      <c r="A51" s="201" t="s">
        <v>780</v>
      </c>
      <c r="B51" s="202"/>
      <c r="C51" s="202" t="s">
        <v>781</v>
      </c>
      <c r="D51" s="202" t="s">
        <v>782</v>
      </c>
      <c r="E51" s="228">
        <v>0</v>
      </c>
      <c r="F51" s="228">
        <v>0</v>
      </c>
      <c r="G51" s="228"/>
      <c r="H51" s="228">
        <v>0</v>
      </c>
      <c r="I51" s="229">
        <v>0</v>
      </c>
      <c r="J51" s="229">
        <v>0</v>
      </c>
      <c r="K51" s="229">
        <v>387.55</v>
      </c>
      <c r="L51" s="229">
        <v>38.25</v>
      </c>
      <c r="M51" s="229">
        <v>0</v>
      </c>
      <c r="N51" s="229">
        <v>0</v>
      </c>
      <c r="O51" s="229">
        <v>3177.76</v>
      </c>
      <c r="P51" s="229">
        <v>0</v>
      </c>
      <c r="Q51" s="229">
        <v>0</v>
      </c>
      <c r="R51" s="229">
        <v>0</v>
      </c>
      <c r="S51" s="229">
        <v>0</v>
      </c>
      <c r="T51" s="228">
        <v>3603.56</v>
      </c>
      <c r="U51" s="228">
        <f t="shared" si="4"/>
        <v>3603.56</v>
      </c>
      <c r="V51" s="201"/>
    </row>
    <row r="52" spans="1:22" s="203" customFormat="1" ht="12.75" hidden="1" outlineLevel="1">
      <c r="A52" s="201" t="s">
        <v>783</v>
      </c>
      <c r="B52" s="202"/>
      <c r="C52" s="202" t="s">
        <v>784</v>
      </c>
      <c r="D52" s="202" t="s">
        <v>785</v>
      </c>
      <c r="E52" s="228">
        <v>-618.04</v>
      </c>
      <c r="F52" s="228">
        <v>0</v>
      </c>
      <c r="G52" s="228"/>
      <c r="H52" s="228">
        <v>0</v>
      </c>
      <c r="I52" s="229">
        <v>0</v>
      </c>
      <c r="J52" s="229">
        <v>0</v>
      </c>
      <c r="K52" s="229">
        <v>0</v>
      </c>
      <c r="L52" s="229">
        <v>0</v>
      </c>
      <c r="M52" s="229">
        <v>0</v>
      </c>
      <c r="N52" s="229">
        <v>0</v>
      </c>
      <c r="O52" s="229">
        <v>0</v>
      </c>
      <c r="P52" s="229">
        <v>0</v>
      </c>
      <c r="Q52" s="229">
        <v>0</v>
      </c>
      <c r="R52" s="229">
        <v>0</v>
      </c>
      <c r="S52" s="229">
        <v>0</v>
      </c>
      <c r="T52" s="228">
        <v>0</v>
      </c>
      <c r="U52" s="228">
        <f t="shared" si="4"/>
        <v>-618.04</v>
      </c>
      <c r="V52" s="201"/>
    </row>
    <row r="53" spans="1:22" s="203" customFormat="1" ht="12.75" hidden="1" outlineLevel="1">
      <c r="A53" s="201" t="s">
        <v>786</v>
      </c>
      <c r="B53" s="202"/>
      <c r="C53" s="202" t="s">
        <v>787</v>
      </c>
      <c r="D53" s="202" t="s">
        <v>788</v>
      </c>
      <c r="E53" s="228">
        <v>162052.82</v>
      </c>
      <c r="F53" s="228">
        <v>0</v>
      </c>
      <c r="G53" s="228"/>
      <c r="H53" s="228">
        <v>0</v>
      </c>
      <c r="I53" s="229">
        <v>0</v>
      </c>
      <c r="J53" s="229">
        <v>0</v>
      </c>
      <c r="K53" s="229">
        <v>0</v>
      </c>
      <c r="L53" s="229">
        <v>0</v>
      </c>
      <c r="M53" s="229">
        <v>0</v>
      </c>
      <c r="N53" s="229">
        <v>0</v>
      </c>
      <c r="O53" s="229">
        <v>0</v>
      </c>
      <c r="P53" s="229">
        <v>0</v>
      </c>
      <c r="Q53" s="229">
        <v>0</v>
      </c>
      <c r="R53" s="229">
        <v>0</v>
      </c>
      <c r="S53" s="229">
        <v>0</v>
      </c>
      <c r="T53" s="228">
        <v>0</v>
      </c>
      <c r="U53" s="228">
        <f t="shared" si="4"/>
        <v>162052.82</v>
      </c>
      <c r="V53" s="201"/>
    </row>
    <row r="54" spans="1:22" s="203" customFormat="1" ht="12.75" hidden="1" outlineLevel="1">
      <c r="A54" s="201" t="s">
        <v>789</v>
      </c>
      <c r="B54" s="202"/>
      <c r="C54" s="202" t="s">
        <v>790</v>
      </c>
      <c r="D54" s="202" t="s">
        <v>791</v>
      </c>
      <c r="E54" s="228">
        <v>436085.44</v>
      </c>
      <c r="F54" s="228">
        <v>0</v>
      </c>
      <c r="G54" s="228"/>
      <c r="H54" s="228">
        <v>0</v>
      </c>
      <c r="I54" s="229">
        <v>0</v>
      </c>
      <c r="J54" s="229">
        <v>0</v>
      </c>
      <c r="K54" s="229">
        <v>0</v>
      </c>
      <c r="L54" s="229">
        <v>0</v>
      </c>
      <c r="M54" s="229">
        <v>0</v>
      </c>
      <c r="N54" s="229">
        <v>0</v>
      </c>
      <c r="O54" s="229">
        <v>0</v>
      </c>
      <c r="P54" s="229">
        <v>0</v>
      </c>
      <c r="Q54" s="229">
        <v>0</v>
      </c>
      <c r="R54" s="229">
        <v>0</v>
      </c>
      <c r="S54" s="229">
        <v>0</v>
      </c>
      <c r="T54" s="228">
        <v>0</v>
      </c>
      <c r="U54" s="228">
        <f t="shared" si="4"/>
        <v>436085.44</v>
      </c>
      <c r="V54" s="201"/>
    </row>
    <row r="55" spans="1:22" s="203" customFormat="1" ht="12.75" hidden="1" outlineLevel="1">
      <c r="A55" s="201" t="s">
        <v>792</v>
      </c>
      <c r="B55" s="202"/>
      <c r="C55" s="202" t="s">
        <v>793</v>
      </c>
      <c r="D55" s="202" t="s">
        <v>794</v>
      </c>
      <c r="E55" s="228">
        <v>707392.75</v>
      </c>
      <c r="F55" s="228">
        <v>0</v>
      </c>
      <c r="G55" s="228"/>
      <c r="H55" s="228">
        <v>0</v>
      </c>
      <c r="I55" s="229">
        <v>0</v>
      </c>
      <c r="J55" s="229">
        <v>0</v>
      </c>
      <c r="K55" s="229">
        <v>0</v>
      </c>
      <c r="L55" s="229">
        <v>0</v>
      </c>
      <c r="M55" s="229">
        <v>0</v>
      </c>
      <c r="N55" s="229">
        <v>0</v>
      </c>
      <c r="O55" s="229">
        <v>0</v>
      </c>
      <c r="P55" s="229">
        <v>0</v>
      </c>
      <c r="Q55" s="229">
        <v>0</v>
      </c>
      <c r="R55" s="229">
        <v>0</v>
      </c>
      <c r="S55" s="229">
        <v>0</v>
      </c>
      <c r="T55" s="228">
        <v>0</v>
      </c>
      <c r="U55" s="228">
        <f t="shared" si="4"/>
        <v>707392.75</v>
      </c>
      <c r="V55" s="201"/>
    </row>
    <row r="56" spans="1:22" s="203" customFormat="1" ht="12.75" hidden="1" outlineLevel="1">
      <c r="A56" s="201" t="s">
        <v>795</v>
      </c>
      <c r="B56" s="202"/>
      <c r="C56" s="202" t="s">
        <v>796</v>
      </c>
      <c r="D56" s="202" t="s">
        <v>797</v>
      </c>
      <c r="E56" s="228">
        <v>-6811</v>
      </c>
      <c r="F56" s="228">
        <v>0</v>
      </c>
      <c r="G56" s="228"/>
      <c r="H56" s="228">
        <v>0</v>
      </c>
      <c r="I56" s="229">
        <v>0</v>
      </c>
      <c r="J56" s="229">
        <v>0</v>
      </c>
      <c r="K56" s="229">
        <v>0</v>
      </c>
      <c r="L56" s="229">
        <v>0</v>
      </c>
      <c r="M56" s="229">
        <v>0</v>
      </c>
      <c r="N56" s="229">
        <v>0</v>
      </c>
      <c r="O56" s="229">
        <v>0</v>
      </c>
      <c r="P56" s="229">
        <v>0</v>
      </c>
      <c r="Q56" s="229">
        <v>0</v>
      </c>
      <c r="R56" s="229">
        <v>0</v>
      </c>
      <c r="S56" s="229">
        <v>0</v>
      </c>
      <c r="T56" s="228">
        <v>0</v>
      </c>
      <c r="U56" s="228">
        <f t="shared" si="4"/>
        <v>-6811</v>
      </c>
      <c r="V56" s="201"/>
    </row>
    <row r="57" spans="1:22" s="203" customFormat="1" ht="12.75" hidden="1" outlineLevel="1">
      <c r="A57" s="201" t="s">
        <v>798</v>
      </c>
      <c r="B57" s="202"/>
      <c r="C57" s="202" t="s">
        <v>799</v>
      </c>
      <c r="D57" s="202" t="s">
        <v>800</v>
      </c>
      <c r="E57" s="228">
        <v>-37152.86</v>
      </c>
      <c r="F57" s="228">
        <v>0</v>
      </c>
      <c r="G57" s="228"/>
      <c r="H57" s="228">
        <v>0</v>
      </c>
      <c r="I57" s="229">
        <v>0</v>
      </c>
      <c r="J57" s="229">
        <v>0</v>
      </c>
      <c r="K57" s="229">
        <v>141.08</v>
      </c>
      <c r="L57" s="229">
        <v>0</v>
      </c>
      <c r="M57" s="229">
        <v>0</v>
      </c>
      <c r="N57" s="229">
        <v>-187.24</v>
      </c>
      <c r="O57" s="229">
        <v>920.63</v>
      </c>
      <c r="P57" s="229">
        <v>0</v>
      </c>
      <c r="Q57" s="229">
        <v>0</v>
      </c>
      <c r="R57" s="229">
        <v>0</v>
      </c>
      <c r="S57" s="229">
        <v>0</v>
      </c>
      <c r="T57" s="228">
        <v>874.47</v>
      </c>
      <c r="U57" s="228">
        <f t="shared" si="4"/>
        <v>-36278.39</v>
      </c>
      <c r="V57" s="201"/>
    </row>
    <row r="58" spans="1:22" s="203" customFormat="1" ht="12.75" hidden="1" outlineLevel="1">
      <c r="A58" s="201" t="s">
        <v>801</v>
      </c>
      <c r="B58" s="202"/>
      <c r="C58" s="202" t="s">
        <v>802</v>
      </c>
      <c r="D58" s="202" t="s">
        <v>803</v>
      </c>
      <c r="E58" s="228">
        <v>0</v>
      </c>
      <c r="F58" s="228">
        <v>0</v>
      </c>
      <c r="G58" s="228"/>
      <c r="H58" s="228">
        <v>0</v>
      </c>
      <c r="I58" s="229">
        <v>0</v>
      </c>
      <c r="J58" s="229">
        <v>0</v>
      </c>
      <c r="K58" s="229">
        <v>0</v>
      </c>
      <c r="L58" s="229">
        <v>191.25</v>
      </c>
      <c r="M58" s="229">
        <v>0</v>
      </c>
      <c r="N58" s="229">
        <v>0</v>
      </c>
      <c r="O58" s="229">
        <v>0</v>
      </c>
      <c r="P58" s="229">
        <v>0</v>
      </c>
      <c r="Q58" s="229">
        <v>0</v>
      </c>
      <c r="R58" s="229">
        <v>0</v>
      </c>
      <c r="S58" s="229">
        <v>0</v>
      </c>
      <c r="T58" s="228">
        <v>191.25</v>
      </c>
      <c r="U58" s="228">
        <f t="shared" si="4"/>
        <v>191.25</v>
      </c>
      <c r="V58" s="201"/>
    </row>
    <row r="59" spans="1:46" s="198" customFormat="1" ht="12.75" customHeight="1" collapsed="1">
      <c r="A59" s="178" t="s">
        <v>804</v>
      </c>
      <c r="B59" s="178"/>
      <c r="C59" s="177" t="s">
        <v>379</v>
      </c>
      <c r="D59" s="179"/>
      <c r="E59" s="182">
        <v>1307430.13</v>
      </c>
      <c r="F59" s="182">
        <v>0</v>
      </c>
      <c r="G59" s="182">
        <v>0</v>
      </c>
      <c r="H59" s="182">
        <v>0</v>
      </c>
      <c r="I59" s="224">
        <v>0</v>
      </c>
      <c r="J59" s="224">
        <v>0</v>
      </c>
      <c r="K59" s="224">
        <v>7842.53</v>
      </c>
      <c r="L59" s="224">
        <v>2103.75</v>
      </c>
      <c r="M59" s="224">
        <v>0</v>
      </c>
      <c r="N59" s="224">
        <v>6705.17</v>
      </c>
      <c r="O59" s="224">
        <v>47544.42</v>
      </c>
      <c r="P59" s="224">
        <v>0</v>
      </c>
      <c r="Q59" s="224">
        <v>0</v>
      </c>
      <c r="R59" s="224">
        <v>0</v>
      </c>
      <c r="S59" s="224">
        <v>0</v>
      </c>
      <c r="T59" s="182">
        <v>64195.87</v>
      </c>
      <c r="U59" s="182">
        <f>E59+F59+G59+H59+T59</f>
        <v>1371626</v>
      </c>
      <c r="V59" s="177"/>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row>
    <row r="60" spans="1:46" s="203" customFormat="1" ht="12.75" hidden="1" outlineLevel="1">
      <c r="A60" s="201" t="s">
        <v>805</v>
      </c>
      <c r="B60" s="202"/>
      <c r="C60" s="202" t="s">
        <v>806</v>
      </c>
      <c r="D60" s="202" t="s">
        <v>807</v>
      </c>
      <c r="E60" s="228">
        <v>-1457156.79</v>
      </c>
      <c r="F60" s="228">
        <v>0</v>
      </c>
      <c r="G60" s="228"/>
      <c r="H60" s="228">
        <v>0</v>
      </c>
      <c r="I60" s="229">
        <v>0</v>
      </c>
      <c r="J60" s="229">
        <v>0</v>
      </c>
      <c r="K60" s="229">
        <v>0</v>
      </c>
      <c r="L60" s="229">
        <v>0</v>
      </c>
      <c r="M60" s="229">
        <v>0</v>
      </c>
      <c r="N60" s="229">
        <v>0</v>
      </c>
      <c r="O60" s="229">
        <v>0</v>
      </c>
      <c r="P60" s="229">
        <v>0</v>
      </c>
      <c r="Q60" s="229">
        <v>0</v>
      </c>
      <c r="R60" s="229">
        <v>0</v>
      </c>
      <c r="S60" s="229">
        <v>0</v>
      </c>
      <c r="T60" s="228">
        <v>0</v>
      </c>
      <c r="U60" s="228">
        <f aca="true" t="shared" si="5" ref="U60:U118">E60+F60+G60+H60+T60</f>
        <v>-1457156.79</v>
      </c>
      <c r="V60" s="201"/>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row>
    <row r="61" spans="1:46" s="203" customFormat="1" ht="12.75" hidden="1" outlineLevel="1">
      <c r="A61" s="201" t="s">
        <v>808</v>
      </c>
      <c r="B61" s="202"/>
      <c r="C61" s="202" t="s">
        <v>809</v>
      </c>
      <c r="D61" s="202" t="s">
        <v>810</v>
      </c>
      <c r="E61" s="228">
        <v>0</v>
      </c>
      <c r="F61" s="228">
        <v>0</v>
      </c>
      <c r="G61" s="228"/>
      <c r="H61" s="228">
        <v>0</v>
      </c>
      <c r="I61" s="229">
        <v>0</v>
      </c>
      <c r="J61" s="229">
        <v>0</v>
      </c>
      <c r="K61" s="229">
        <v>-5143043.28</v>
      </c>
      <c r="L61" s="229">
        <v>0</v>
      </c>
      <c r="M61" s="229">
        <v>0</v>
      </c>
      <c r="N61" s="229">
        <v>-432680.87</v>
      </c>
      <c r="O61" s="229">
        <v>-33667568.06</v>
      </c>
      <c r="P61" s="229">
        <v>0</v>
      </c>
      <c r="Q61" s="229">
        <v>0</v>
      </c>
      <c r="R61" s="229">
        <v>0</v>
      </c>
      <c r="S61" s="229">
        <v>0</v>
      </c>
      <c r="T61" s="228">
        <v>-39243292.21</v>
      </c>
      <c r="U61" s="228">
        <f t="shared" si="5"/>
        <v>-39243292.21</v>
      </c>
      <c r="V61" s="201"/>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row>
    <row r="62" spans="1:46" s="203" customFormat="1" ht="12.75" hidden="1" outlineLevel="1">
      <c r="A62" s="201" t="s">
        <v>811</v>
      </c>
      <c r="B62" s="202"/>
      <c r="C62" s="202" t="s">
        <v>812</v>
      </c>
      <c r="D62" s="202" t="s">
        <v>813</v>
      </c>
      <c r="E62" s="228">
        <v>0</v>
      </c>
      <c r="F62" s="228">
        <v>0</v>
      </c>
      <c r="G62" s="228"/>
      <c r="H62" s="228">
        <v>0</v>
      </c>
      <c r="I62" s="229">
        <v>-16187.64</v>
      </c>
      <c r="J62" s="229">
        <v>-36283.22</v>
      </c>
      <c r="K62" s="229">
        <v>-4658141.1</v>
      </c>
      <c r="L62" s="229">
        <v>-673606</v>
      </c>
      <c r="M62" s="229">
        <v>0</v>
      </c>
      <c r="N62" s="229">
        <v>-3259051.64</v>
      </c>
      <c r="O62" s="229">
        <v>-67343169.06</v>
      </c>
      <c r="P62" s="229">
        <v>-5119578</v>
      </c>
      <c r="Q62" s="229">
        <v>-581569</v>
      </c>
      <c r="R62" s="229">
        <v>-22778</v>
      </c>
      <c r="S62" s="229">
        <v>-4783607.04</v>
      </c>
      <c r="T62" s="228">
        <v>-86493970.7</v>
      </c>
      <c r="U62" s="228">
        <f t="shared" si="5"/>
        <v>-86493970.7</v>
      </c>
      <c r="V62" s="201"/>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row>
    <row r="63" spans="1:46" s="203" customFormat="1" ht="12.75" hidden="1" outlineLevel="1">
      <c r="A63" s="201" t="s">
        <v>814</v>
      </c>
      <c r="B63" s="202"/>
      <c r="C63" s="202" t="s">
        <v>815</v>
      </c>
      <c r="D63" s="202" t="s">
        <v>816</v>
      </c>
      <c r="E63" s="228">
        <v>19242.76</v>
      </c>
      <c r="F63" s="228">
        <v>0</v>
      </c>
      <c r="G63" s="228"/>
      <c r="H63" s="228">
        <v>0</v>
      </c>
      <c r="I63" s="229">
        <v>0</v>
      </c>
      <c r="J63" s="229">
        <v>0</v>
      </c>
      <c r="K63" s="229">
        <v>0</v>
      </c>
      <c r="L63" s="229">
        <v>0</v>
      </c>
      <c r="M63" s="229">
        <v>0</v>
      </c>
      <c r="N63" s="229">
        <v>0</v>
      </c>
      <c r="O63" s="229">
        <v>0</v>
      </c>
      <c r="P63" s="229">
        <v>0</v>
      </c>
      <c r="Q63" s="229">
        <v>0</v>
      </c>
      <c r="R63" s="229">
        <v>0</v>
      </c>
      <c r="S63" s="229">
        <v>0</v>
      </c>
      <c r="T63" s="228">
        <v>0</v>
      </c>
      <c r="U63" s="228">
        <f t="shared" si="5"/>
        <v>19242.76</v>
      </c>
      <c r="V63" s="201"/>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row>
    <row r="64" spans="1:46" s="203" customFormat="1" ht="12.75" hidden="1" outlineLevel="1">
      <c r="A64" s="201" t="s">
        <v>817</v>
      </c>
      <c r="B64" s="202"/>
      <c r="C64" s="202" t="s">
        <v>818</v>
      </c>
      <c r="D64" s="202" t="s">
        <v>819</v>
      </c>
      <c r="E64" s="228">
        <v>0</v>
      </c>
      <c r="F64" s="228">
        <v>0</v>
      </c>
      <c r="G64" s="228"/>
      <c r="H64" s="228">
        <v>0</v>
      </c>
      <c r="I64" s="229">
        <v>0</v>
      </c>
      <c r="J64" s="229">
        <v>0</v>
      </c>
      <c r="K64" s="229">
        <v>0</v>
      </c>
      <c r="L64" s="229">
        <v>0</v>
      </c>
      <c r="M64" s="229">
        <v>0</v>
      </c>
      <c r="N64" s="229">
        <v>0</v>
      </c>
      <c r="O64" s="229">
        <v>540.14</v>
      </c>
      <c r="P64" s="229">
        <v>0</v>
      </c>
      <c r="Q64" s="229">
        <v>0</v>
      </c>
      <c r="R64" s="229">
        <v>0</v>
      </c>
      <c r="S64" s="229">
        <v>0</v>
      </c>
      <c r="T64" s="228">
        <v>540.14</v>
      </c>
      <c r="U64" s="228">
        <f t="shared" si="5"/>
        <v>540.14</v>
      </c>
      <c r="V64" s="201"/>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row>
    <row r="65" spans="1:46" s="203" customFormat="1" ht="12.75" hidden="1" outlineLevel="1">
      <c r="A65" s="201" t="s">
        <v>820</v>
      </c>
      <c r="B65" s="202"/>
      <c r="C65" s="202" t="s">
        <v>821</v>
      </c>
      <c r="D65" s="202" t="s">
        <v>822</v>
      </c>
      <c r="E65" s="228">
        <v>6</v>
      </c>
      <c r="F65" s="228">
        <v>0</v>
      </c>
      <c r="G65" s="228"/>
      <c r="H65" s="228">
        <v>0</v>
      </c>
      <c r="I65" s="229">
        <v>0</v>
      </c>
      <c r="J65" s="229">
        <v>0</v>
      </c>
      <c r="K65" s="229">
        <v>0</v>
      </c>
      <c r="L65" s="229">
        <v>0</v>
      </c>
      <c r="M65" s="229">
        <v>0</v>
      </c>
      <c r="N65" s="229">
        <v>0</v>
      </c>
      <c r="O65" s="229">
        <v>0</v>
      </c>
      <c r="P65" s="229">
        <v>0</v>
      </c>
      <c r="Q65" s="229">
        <v>0</v>
      </c>
      <c r="R65" s="229">
        <v>0</v>
      </c>
      <c r="S65" s="229">
        <v>0</v>
      </c>
      <c r="T65" s="228">
        <v>0</v>
      </c>
      <c r="U65" s="228">
        <f t="shared" si="5"/>
        <v>6</v>
      </c>
      <c r="V65" s="201"/>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row>
    <row r="66" spans="1:46" s="203" customFormat="1" ht="12.75" hidden="1" outlineLevel="1">
      <c r="A66" s="201" t="s">
        <v>823</v>
      </c>
      <c r="B66" s="202"/>
      <c r="C66" s="202" t="s">
        <v>824</v>
      </c>
      <c r="D66" s="202" t="s">
        <v>825</v>
      </c>
      <c r="E66" s="228">
        <v>10.48</v>
      </c>
      <c r="F66" s="228">
        <v>0</v>
      </c>
      <c r="G66" s="228"/>
      <c r="H66" s="228">
        <v>0</v>
      </c>
      <c r="I66" s="229">
        <v>0</v>
      </c>
      <c r="J66" s="229">
        <v>0</v>
      </c>
      <c r="K66" s="229">
        <v>0</v>
      </c>
      <c r="L66" s="229">
        <v>0</v>
      </c>
      <c r="M66" s="229">
        <v>0</v>
      </c>
      <c r="N66" s="229">
        <v>0</v>
      </c>
      <c r="O66" s="229">
        <v>0.74</v>
      </c>
      <c r="P66" s="229">
        <v>0</v>
      </c>
      <c r="Q66" s="229">
        <v>0</v>
      </c>
      <c r="R66" s="229">
        <v>0</v>
      </c>
      <c r="S66" s="229">
        <v>0</v>
      </c>
      <c r="T66" s="228">
        <v>0.74</v>
      </c>
      <c r="U66" s="228">
        <f t="shared" si="5"/>
        <v>11.22</v>
      </c>
      <c r="V66" s="201"/>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row>
    <row r="67" spans="1:46" s="203" customFormat="1" ht="12.75" hidden="1" outlineLevel="1">
      <c r="A67" s="201" t="s">
        <v>826</v>
      </c>
      <c r="B67" s="202"/>
      <c r="C67" s="202" t="s">
        <v>827</v>
      </c>
      <c r="D67" s="202" t="s">
        <v>828</v>
      </c>
      <c r="E67" s="228">
        <v>0</v>
      </c>
      <c r="F67" s="228">
        <v>0</v>
      </c>
      <c r="G67" s="228"/>
      <c r="H67" s="228">
        <v>0</v>
      </c>
      <c r="I67" s="229">
        <v>0</v>
      </c>
      <c r="J67" s="229">
        <v>0</v>
      </c>
      <c r="K67" s="229">
        <v>0</v>
      </c>
      <c r="L67" s="229">
        <v>0</v>
      </c>
      <c r="M67" s="229">
        <v>0</v>
      </c>
      <c r="N67" s="229">
        <v>0</v>
      </c>
      <c r="O67" s="229">
        <v>7888.66</v>
      </c>
      <c r="P67" s="229">
        <v>0</v>
      </c>
      <c r="Q67" s="229">
        <v>0</v>
      </c>
      <c r="R67" s="229">
        <v>0</v>
      </c>
      <c r="S67" s="229">
        <v>0</v>
      </c>
      <c r="T67" s="228">
        <v>7888.66</v>
      </c>
      <c r="U67" s="228">
        <f t="shared" si="5"/>
        <v>7888.66</v>
      </c>
      <c r="V67" s="201"/>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row>
    <row r="68" spans="1:46" s="203" customFormat="1" ht="12.75" hidden="1" outlineLevel="1">
      <c r="A68" s="201" t="s">
        <v>829</v>
      </c>
      <c r="B68" s="202"/>
      <c r="C68" s="202" t="s">
        <v>830</v>
      </c>
      <c r="D68" s="202" t="s">
        <v>831</v>
      </c>
      <c r="E68" s="228">
        <v>0</v>
      </c>
      <c r="F68" s="228">
        <v>0</v>
      </c>
      <c r="G68" s="228"/>
      <c r="H68" s="228">
        <v>0</v>
      </c>
      <c r="I68" s="229">
        <v>0</v>
      </c>
      <c r="J68" s="229">
        <v>0</v>
      </c>
      <c r="K68" s="229">
        <v>0</v>
      </c>
      <c r="L68" s="229">
        <v>0</v>
      </c>
      <c r="M68" s="229">
        <v>0</v>
      </c>
      <c r="N68" s="229">
        <v>0</v>
      </c>
      <c r="O68" s="229">
        <v>0</v>
      </c>
      <c r="P68" s="229">
        <v>0</v>
      </c>
      <c r="Q68" s="229">
        <v>0</v>
      </c>
      <c r="R68" s="229">
        <v>0</v>
      </c>
      <c r="S68" s="229">
        <v>174.56</v>
      </c>
      <c r="T68" s="228">
        <v>174.56</v>
      </c>
      <c r="U68" s="228">
        <f t="shared" si="5"/>
        <v>174.56</v>
      </c>
      <c r="V68" s="201"/>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row>
    <row r="69" spans="1:46" s="203" customFormat="1" ht="12.75" hidden="1" outlineLevel="1">
      <c r="A69" s="201" t="s">
        <v>832</v>
      </c>
      <c r="B69" s="202"/>
      <c r="C69" s="202" t="s">
        <v>833</v>
      </c>
      <c r="D69" s="202" t="s">
        <v>834</v>
      </c>
      <c r="E69" s="228">
        <v>0</v>
      </c>
      <c r="F69" s="228">
        <v>0</v>
      </c>
      <c r="G69" s="228"/>
      <c r="H69" s="228">
        <v>0</v>
      </c>
      <c r="I69" s="229">
        <v>0</v>
      </c>
      <c r="J69" s="229">
        <v>0</v>
      </c>
      <c r="K69" s="229">
        <v>0</v>
      </c>
      <c r="L69" s="229">
        <v>0</v>
      </c>
      <c r="M69" s="229">
        <v>0</v>
      </c>
      <c r="N69" s="229">
        <v>428.2</v>
      </c>
      <c r="O69" s="229">
        <v>11.2</v>
      </c>
      <c r="P69" s="229">
        <v>0</v>
      </c>
      <c r="Q69" s="229">
        <v>0</v>
      </c>
      <c r="R69" s="229">
        <v>0</v>
      </c>
      <c r="S69" s="229">
        <v>0</v>
      </c>
      <c r="T69" s="228">
        <v>439.4</v>
      </c>
      <c r="U69" s="228">
        <f t="shared" si="5"/>
        <v>439.4</v>
      </c>
      <c r="V69" s="201"/>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row>
    <row r="70" spans="1:46" s="203" customFormat="1" ht="12.75" hidden="1" outlineLevel="1">
      <c r="A70" s="201" t="s">
        <v>835</v>
      </c>
      <c r="B70" s="202"/>
      <c r="C70" s="202" t="s">
        <v>836</v>
      </c>
      <c r="D70" s="202" t="s">
        <v>837</v>
      </c>
      <c r="E70" s="228">
        <v>407.01</v>
      </c>
      <c r="F70" s="228">
        <v>0</v>
      </c>
      <c r="G70" s="228"/>
      <c r="H70" s="228">
        <v>0</v>
      </c>
      <c r="I70" s="229">
        <v>0</v>
      </c>
      <c r="J70" s="229">
        <v>0</v>
      </c>
      <c r="K70" s="229">
        <v>0</v>
      </c>
      <c r="L70" s="229">
        <v>0</v>
      </c>
      <c r="M70" s="229">
        <v>0</v>
      </c>
      <c r="N70" s="229">
        <v>0</v>
      </c>
      <c r="O70" s="229">
        <v>265.38</v>
      </c>
      <c r="P70" s="229">
        <v>0</v>
      </c>
      <c r="Q70" s="229">
        <v>0</v>
      </c>
      <c r="R70" s="229">
        <v>0</v>
      </c>
      <c r="S70" s="229">
        <v>105.36</v>
      </c>
      <c r="T70" s="228">
        <v>370.74</v>
      </c>
      <c r="U70" s="228">
        <f t="shared" si="5"/>
        <v>777.75</v>
      </c>
      <c r="V70" s="201"/>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row>
    <row r="71" spans="1:46" s="203" customFormat="1" ht="12.75" hidden="1" outlineLevel="1">
      <c r="A71" s="201" t="s">
        <v>838</v>
      </c>
      <c r="B71" s="202"/>
      <c r="C71" s="202" t="s">
        <v>839</v>
      </c>
      <c r="D71" s="202" t="s">
        <v>840</v>
      </c>
      <c r="E71" s="228">
        <v>100</v>
      </c>
      <c r="F71" s="228">
        <v>0</v>
      </c>
      <c r="G71" s="228"/>
      <c r="H71" s="228">
        <v>0</v>
      </c>
      <c r="I71" s="229">
        <v>0</v>
      </c>
      <c r="J71" s="229">
        <v>0</v>
      </c>
      <c r="K71" s="229">
        <v>0</v>
      </c>
      <c r="L71" s="229">
        <v>0</v>
      </c>
      <c r="M71" s="229">
        <v>0</v>
      </c>
      <c r="N71" s="229">
        <v>0</v>
      </c>
      <c r="O71" s="229">
        <v>0</v>
      </c>
      <c r="P71" s="229">
        <v>0</v>
      </c>
      <c r="Q71" s="229">
        <v>0</v>
      </c>
      <c r="R71" s="229">
        <v>0</v>
      </c>
      <c r="S71" s="229">
        <v>0</v>
      </c>
      <c r="T71" s="228">
        <v>0</v>
      </c>
      <c r="U71" s="228">
        <f t="shared" si="5"/>
        <v>100</v>
      </c>
      <c r="V71" s="201"/>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row>
    <row r="72" spans="1:46" s="203" customFormat="1" ht="12.75" hidden="1" outlineLevel="1">
      <c r="A72" s="201" t="s">
        <v>841</v>
      </c>
      <c r="B72" s="202"/>
      <c r="C72" s="202" t="s">
        <v>842</v>
      </c>
      <c r="D72" s="202" t="s">
        <v>843</v>
      </c>
      <c r="E72" s="228">
        <v>680.6</v>
      </c>
      <c r="F72" s="228">
        <v>0</v>
      </c>
      <c r="G72" s="228"/>
      <c r="H72" s="228">
        <v>0</v>
      </c>
      <c r="I72" s="229">
        <v>0</v>
      </c>
      <c r="J72" s="229">
        <v>0</v>
      </c>
      <c r="K72" s="229">
        <v>0</v>
      </c>
      <c r="L72" s="229">
        <v>0</v>
      </c>
      <c r="M72" s="229">
        <v>0</v>
      </c>
      <c r="N72" s="229">
        <v>0</v>
      </c>
      <c r="O72" s="229">
        <v>0</v>
      </c>
      <c r="P72" s="229">
        <v>0</v>
      </c>
      <c r="Q72" s="229">
        <v>0</v>
      </c>
      <c r="R72" s="229">
        <v>0</v>
      </c>
      <c r="S72" s="229">
        <v>0</v>
      </c>
      <c r="T72" s="228">
        <v>0</v>
      </c>
      <c r="U72" s="228">
        <f t="shared" si="5"/>
        <v>680.6</v>
      </c>
      <c r="V72" s="201"/>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row>
    <row r="73" spans="1:46" s="203" customFormat="1" ht="12.75" hidden="1" outlineLevel="1">
      <c r="A73" s="201" t="s">
        <v>844</v>
      </c>
      <c r="B73" s="202"/>
      <c r="C73" s="202" t="s">
        <v>845</v>
      </c>
      <c r="D73" s="202" t="s">
        <v>846</v>
      </c>
      <c r="E73" s="228">
        <v>139.7</v>
      </c>
      <c r="F73" s="228">
        <v>0</v>
      </c>
      <c r="G73" s="228"/>
      <c r="H73" s="228">
        <v>0</v>
      </c>
      <c r="I73" s="229">
        <v>0</v>
      </c>
      <c r="J73" s="229">
        <v>0</v>
      </c>
      <c r="K73" s="229">
        <v>0</v>
      </c>
      <c r="L73" s="229">
        <v>0</v>
      </c>
      <c r="M73" s="229">
        <v>0</v>
      </c>
      <c r="N73" s="229">
        <v>0</v>
      </c>
      <c r="O73" s="229">
        <v>137.12</v>
      </c>
      <c r="P73" s="229">
        <v>0</v>
      </c>
      <c r="Q73" s="229">
        <v>0</v>
      </c>
      <c r="R73" s="229">
        <v>0</v>
      </c>
      <c r="S73" s="229">
        <v>0</v>
      </c>
      <c r="T73" s="228">
        <v>137.12</v>
      </c>
      <c r="U73" s="228">
        <f t="shared" si="5"/>
        <v>276.82</v>
      </c>
      <c r="V73" s="201"/>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row>
    <row r="74" spans="1:46" s="203" customFormat="1" ht="12.75" hidden="1" outlineLevel="1">
      <c r="A74" s="201" t="s">
        <v>847</v>
      </c>
      <c r="B74" s="202"/>
      <c r="C74" s="202" t="s">
        <v>848</v>
      </c>
      <c r="D74" s="202" t="s">
        <v>849</v>
      </c>
      <c r="E74" s="228">
        <v>0</v>
      </c>
      <c r="F74" s="228">
        <v>0</v>
      </c>
      <c r="G74" s="228"/>
      <c r="H74" s="228">
        <v>0</v>
      </c>
      <c r="I74" s="229">
        <v>38.81</v>
      </c>
      <c r="J74" s="229">
        <v>0</v>
      </c>
      <c r="K74" s="229">
        <v>0</v>
      </c>
      <c r="L74" s="229">
        <v>0</v>
      </c>
      <c r="M74" s="229">
        <v>0</v>
      </c>
      <c r="N74" s="229">
        <v>0</v>
      </c>
      <c r="O74" s="229">
        <v>0</v>
      </c>
      <c r="P74" s="229">
        <v>0</v>
      </c>
      <c r="Q74" s="229">
        <v>0</v>
      </c>
      <c r="R74" s="229">
        <v>0</v>
      </c>
      <c r="S74" s="229">
        <v>0</v>
      </c>
      <c r="T74" s="228">
        <v>38.81</v>
      </c>
      <c r="U74" s="228">
        <f t="shared" si="5"/>
        <v>38.81</v>
      </c>
      <c r="V74" s="201"/>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row>
    <row r="75" spans="1:46" s="203" customFormat="1" ht="12.75" hidden="1" outlineLevel="1">
      <c r="A75" s="201" t="s">
        <v>850</v>
      </c>
      <c r="B75" s="202"/>
      <c r="C75" s="202" t="s">
        <v>851</v>
      </c>
      <c r="D75" s="202" t="s">
        <v>852</v>
      </c>
      <c r="E75" s="228">
        <v>0</v>
      </c>
      <c r="F75" s="228">
        <v>0</v>
      </c>
      <c r="G75" s="228"/>
      <c r="H75" s="228">
        <v>0</v>
      </c>
      <c r="I75" s="229">
        <v>0</v>
      </c>
      <c r="J75" s="229">
        <v>0</v>
      </c>
      <c r="K75" s="229">
        <v>4880.27</v>
      </c>
      <c r="L75" s="229">
        <v>0</v>
      </c>
      <c r="M75" s="229">
        <v>5409.6</v>
      </c>
      <c r="N75" s="229">
        <v>4720.6</v>
      </c>
      <c r="O75" s="229">
        <v>8206.88</v>
      </c>
      <c r="P75" s="229">
        <v>0</v>
      </c>
      <c r="Q75" s="229">
        <v>0</v>
      </c>
      <c r="R75" s="229">
        <v>0</v>
      </c>
      <c r="S75" s="229">
        <v>0</v>
      </c>
      <c r="T75" s="228">
        <v>23217.35</v>
      </c>
      <c r="U75" s="228">
        <f t="shared" si="5"/>
        <v>23217.35</v>
      </c>
      <c r="V75" s="201"/>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row>
    <row r="76" spans="1:46" s="203" customFormat="1" ht="12.75" hidden="1" outlineLevel="1">
      <c r="A76" s="201" t="s">
        <v>853</v>
      </c>
      <c r="B76" s="202"/>
      <c r="C76" s="202" t="s">
        <v>854</v>
      </c>
      <c r="D76" s="202" t="s">
        <v>855</v>
      </c>
      <c r="E76" s="228">
        <v>9.24</v>
      </c>
      <c r="F76" s="228">
        <v>0</v>
      </c>
      <c r="G76" s="228"/>
      <c r="H76" s="228">
        <v>0</v>
      </c>
      <c r="I76" s="229">
        <v>0</v>
      </c>
      <c r="J76" s="229">
        <v>0</v>
      </c>
      <c r="K76" s="229">
        <v>0</v>
      </c>
      <c r="L76" s="229">
        <v>0</v>
      </c>
      <c r="M76" s="229">
        <v>0</v>
      </c>
      <c r="N76" s="229">
        <v>0</v>
      </c>
      <c r="O76" s="229">
        <v>28.44</v>
      </c>
      <c r="P76" s="229">
        <v>0</v>
      </c>
      <c r="Q76" s="229">
        <v>0</v>
      </c>
      <c r="R76" s="229">
        <v>0</v>
      </c>
      <c r="S76" s="229">
        <v>1085.74</v>
      </c>
      <c r="T76" s="228">
        <v>1114.18</v>
      </c>
      <c r="U76" s="228">
        <f t="shared" si="5"/>
        <v>1123.42</v>
      </c>
      <c r="V76" s="201"/>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row>
    <row r="77" spans="1:46" s="203" customFormat="1" ht="12.75" hidden="1" outlineLevel="1">
      <c r="A77" s="201" t="s">
        <v>856</v>
      </c>
      <c r="B77" s="202"/>
      <c r="C77" s="202" t="s">
        <v>857</v>
      </c>
      <c r="D77" s="202" t="s">
        <v>858</v>
      </c>
      <c r="E77" s="228">
        <v>49384.78</v>
      </c>
      <c r="F77" s="228">
        <v>0</v>
      </c>
      <c r="G77" s="228"/>
      <c r="H77" s="228">
        <v>0</v>
      </c>
      <c r="I77" s="229">
        <v>3.79</v>
      </c>
      <c r="J77" s="229">
        <v>1.52</v>
      </c>
      <c r="K77" s="229">
        <v>0</v>
      </c>
      <c r="L77" s="229">
        <v>0</v>
      </c>
      <c r="M77" s="229">
        <v>0</v>
      </c>
      <c r="N77" s="229">
        <v>0</v>
      </c>
      <c r="O77" s="229">
        <v>0</v>
      </c>
      <c r="P77" s="229">
        <v>0</v>
      </c>
      <c r="Q77" s="229">
        <v>0</v>
      </c>
      <c r="R77" s="229">
        <v>0</v>
      </c>
      <c r="S77" s="229">
        <v>25.04</v>
      </c>
      <c r="T77" s="228">
        <v>30.35</v>
      </c>
      <c r="U77" s="228">
        <f t="shared" si="5"/>
        <v>49415.13</v>
      </c>
      <c r="V77" s="201"/>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row>
    <row r="78" spans="1:46" s="203" customFormat="1" ht="12.75" hidden="1" outlineLevel="1">
      <c r="A78" s="201" t="s">
        <v>862</v>
      </c>
      <c r="B78" s="202"/>
      <c r="C78" s="202" t="s">
        <v>863</v>
      </c>
      <c r="D78" s="202" t="s">
        <v>864</v>
      </c>
      <c r="E78" s="228">
        <v>0</v>
      </c>
      <c r="F78" s="228">
        <v>0</v>
      </c>
      <c r="G78" s="228"/>
      <c r="H78" s="228">
        <v>0</v>
      </c>
      <c r="I78" s="229">
        <v>0</v>
      </c>
      <c r="J78" s="229">
        <v>0</v>
      </c>
      <c r="K78" s="229">
        <v>0</v>
      </c>
      <c r="L78" s="229">
        <v>0</v>
      </c>
      <c r="M78" s="229">
        <v>0</v>
      </c>
      <c r="N78" s="229">
        <v>0</v>
      </c>
      <c r="O78" s="229">
        <v>315</v>
      </c>
      <c r="P78" s="229">
        <v>0</v>
      </c>
      <c r="Q78" s="229">
        <v>0</v>
      </c>
      <c r="R78" s="229">
        <v>0</v>
      </c>
      <c r="S78" s="229">
        <v>0</v>
      </c>
      <c r="T78" s="228">
        <v>315</v>
      </c>
      <c r="U78" s="228">
        <f t="shared" si="5"/>
        <v>315</v>
      </c>
      <c r="V78" s="201"/>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row>
    <row r="79" spans="1:46" s="203" customFormat="1" ht="12.75" hidden="1" outlineLevel="1">
      <c r="A79" s="201" t="s">
        <v>865</v>
      </c>
      <c r="B79" s="202"/>
      <c r="C79" s="202" t="s">
        <v>866</v>
      </c>
      <c r="D79" s="202" t="s">
        <v>867</v>
      </c>
      <c r="E79" s="228">
        <v>355.49</v>
      </c>
      <c r="F79" s="228">
        <v>0</v>
      </c>
      <c r="G79" s="228"/>
      <c r="H79" s="228">
        <v>0</v>
      </c>
      <c r="I79" s="229">
        <v>0</v>
      </c>
      <c r="J79" s="229">
        <v>0</v>
      </c>
      <c r="K79" s="229">
        <v>0</v>
      </c>
      <c r="L79" s="229">
        <v>0</v>
      </c>
      <c r="M79" s="229">
        <v>0</v>
      </c>
      <c r="N79" s="229">
        <v>0</v>
      </c>
      <c r="O79" s="229">
        <v>0</v>
      </c>
      <c r="P79" s="229">
        <v>0</v>
      </c>
      <c r="Q79" s="229">
        <v>0</v>
      </c>
      <c r="R79" s="229">
        <v>0</v>
      </c>
      <c r="S79" s="229">
        <v>0</v>
      </c>
      <c r="T79" s="228">
        <v>0</v>
      </c>
      <c r="U79" s="228">
        <f t="shared" si="5"/>
        <v>355.49</v>
      </c>
      <c r="V79" s="201"/>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row>
    <row r="80" spans="1:46" s="203" customFormat="1" ht="12.75" hidden="1" outlineLevel="1">
      <c r="A80" s="201" t="s">
        <v>868</v>
      </c>
      <c r="B80" s="202"/>
      <c r="C80" s="202" t="s">
        <v>869</v>
      </c>
      <c r="D80" s="202" t="s">
        <v>870</v>
      </c>
      <c r="E80" s="228">
        <v>1981</v>
      </c>
      <c r="F80" s="228">
        <v>0</v>
      </c>
      <c r="G80" s="228"/>
      <c r="H80" s="228">
        <v>0</v>
      </c>
      <c r="I80" s="229">
        <v>105</v>
      </c>
      <c r="J80" s="229">
        <v>0</v>
      </c>
      <c r="K80" s="229">
        <v>0</v>
      </c>
      <c r="L80" s="229">
        <v>0</v>
      </c>
      <c r="M80" s="229">
        <v>0</v>
      </c>
      <c r="N80" s="229">
        <v>0</v>
      </c>
      <c r="O80" s="229">
        <v>0</v>
      </c>
      <c r="P80" s="229">
        <v>0</v>
      </c>
      <c r="Q80" s="229">
        <v>0</v>
      </c>
      <c r="R80" s="229">
        <v>0</v>
      </c>
      <c r="S80" s="229">
        <v>645</v>
      </c>
      <c r="T80" s="228">
        <v>750</v>
      </c>
      <c r="U80" s="228">
        <f t="shared" si="5"/>
        <v>2731</v>
      </c>
      <c r="V80" s="201"/>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row>
    <row r="81" spans="1:46" s="203" customFormat="1" ht="12.75" hidden="1" outlineLevel="1">
      <c r="A81" s="201" t="s">
        <v>874</v>
      </c>
      <c r="B81" s="202"/>
      <c r="C81" s="202" t="s">
        <v>875</v>
      </c>
      <c r="D81" s="202" t="s">
        <v>876</v>
      </c>
      <c r="E81" s="228">
        <v>0</v>
      </c>
      <c r="F81" s="228">
        <v>0</v>
      </c>
      <c r="G81" s="228"/>
      <c r="H81" s="228">
        <v>0</v>
      </c>
      <c r="I81" s="229">
        <v>3394.35</v>
      </c>
      <c r="J81" s="229">
        <v>0</v>
      </c>
      <c r="K81" s="229">
        <v>0</v>
      </c>
      <c r="L81" s="229">
        <v>0</v>
      </c>
      <c r="M81" s="229">
        <v>0</v>
      </c>
      <c r="N81" s="229">
        <v>0</v>
      </c>
      <c r="O81" s="229">
        <v>0</v>
      </c>
      <c r="P81" s="229">
        <v>0</v>
      </c>
      <c r="Q81" s="229">
        <v>0</v>
      </c>
      <c r="R81" s="229">
        <v>0</v>
      </c>
      <c r="S81" s="229">
        <v>15608.14</v>
      </c>
      <c r="T81" s="228">
        <v>19002.49</v>
      </c>
      <c r="U81" s="228">
        <f t="shared" si="5"/>
        <v>19002.49</v>
      </c>
      <c r="V81" s="201"/>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row>
    <row r="82" spans="1:46" s="203" customFormat="1" ht="12.75" hidden="1" outlineLevel="1">
      <c r="A82" s="201" t="s">
        <v>889</v>
      </c>
      <c r="B82" s="202"/>
      <c r="C82" s="202" t="s">
        <v>890</v>
      </c>
      <c r="D82" s="202" t="s">
        <v>891</v>
      </c>
      <c r="E82" s="228">
        <v>334.45</v>
      </c>
      <c r="F82" s="228">
        <v>0</v>
      </c>
      <c r="G82" s="228"/>
      <c r="H82" s="228">
        <v>0</v>
      </c>
      <c r="I82" s="229">
        <v>0</v>
      </c>
      <c r="J82" s="229">
        <v>0</v>
      </c>
      <c r="K82" s="229">
        <v>188.4</v>
      </c>
      <c r="L82" s="229">
        <v>0</v>
      </c>
      <c r="M82" s="229">
        <v>155.52</v>
      </c>
      <c r="N82" s="229">
        <v>122.64</v>
      </c>
      <c r="O82" s="229">
        <v>155.52</v>
      </c>
      <c r="P82" s="229">
        <v>0</v>
      </c>
      <c r="Q82" s="229">
        <v>0</v>
      </c>
      <c r="R82" s="229">
        <v>0</v>
      </c>
      <c r="S82" s="229">
        <v>0</v>
      </c>
      <c r="T82" s="228">
        <v>622.08</v>
      </c>
      <c r="U82" s="228">
        <f t="shared" si="5"/>
        <v>956.53</v>
      </c>
      <c r="V82" s="201"/>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row>
    <row r="83" spans="1:46" s="203" customFormat="1" ht="12.75" hidden="1" outlineLevel="1">
      <c r="A83" s="201" t="s">
        <v>892</v>
      </c>
      <c r="B83" s="202"/>
      <c r="C83" s="202" t="s">
        <v>893</v>
      </c>
      <c r="D83" s="202" t="s">
        <v>894</v>
      </c>
      <c r="E83" s="228">
        <v>8869.08</v>
      </c>
      <c r="F83" s="228">
        <v>0</v>
      </c>
      <c r="G83" s="228"/>
      <c r="H83" s="228">
        <v>0</v>
      </c>
      <c r="I83" s="229">
        <v>0</v>
      </c>
      <c r="J83" s="229">
        <v>0</v>
      </c>
      <c r="K83" s="229">
        <v>0</v>
      </c>
      <c r="L83" s="229">
        <v>0</v>
      </c>
      <c r="M83" s="229">
        <v>0</v>
      </c>
      <c r="N83" s="229">
        <v>0</v>
      </c>
      <c r="O83" s="229">
        <v>0</v>
      </c>
      <c r="P83" s="229">
        <v>0</v>
      </c>
      <c r="Q83" s="229">
        <v>0</v>
      </c>
      <c r="R83" s="229">
        <v>0</v>
      </c>
      <c r="S83" s="229">
        <v>0</v>
      </c>
      <c r="T83" s="228">
        <v>0</v>
      </c>
      <c r="U83" s="228">
        <f t="shared" si="5"/>
        <v>8869.08</v>
      </c>
      <c r="V83" s="201"/>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row>
    <row r="84" spans="1:46" s="203" customFormat="1" ht="12.75" hidden="1" outlineLevel="1">
      <c r="A84" s="201" t="s">
        <v>895</v>
      </c>
      <c r="B84" s="202"/>
      <c r="C84" s="202" t="s">
        <v>896</v>
      </c>
      <c r="D84" s="202" t="s">
        <v>897</v>
      </c>
      <c r="E84" s="228">
        <v>15000</v>
      </c>
      <c r="F84" s="228">
        <v>0</v>
      </c>
      <c r="G84" s="228"/>
      <c r="H84" s="228">
        <v>0</v>
      </c>
      <c r="I84" s="229">
        <v>0</v>
      </c>
      <c r="J84" s="229">
        <v>0</v>
      </c>
      <c r="K84" s="229">
        <v>0</v>
      </c>
      <c r="L84" s="229">
        <v>0</v>
      </c>
      <c r="M84" s="229">
        <v>0</v>
      </c>
      <c r="N84" s="229">
        <v>0</v>
      </c>
      <c r="O84" s="229">
        <v>0</v>
      </c>
      <c r="P84" s="229">
        <v>0</v>
      </c>
      <c r="Q84" s="229">
        <v>0</v>
      </c>
      <c r="R84" s="229">
        <v>0</v>
      </c>
      <c r="S84" s="229">
        <v>0</v>
      </c>
      <c r="T84" s="228">
        <v>0</v>
      </c>
      <c r="U84" s="228">
        <f t="shared" si="5"/>
        <v>15000</v>
      </c>
      <c r="V84" s="201"/>
      <c r="W84" s="242"/>
      <c r="X84" s="242"/>
      <c r="Y84" s="242"/>
      <c r="Z84" s="242"/>
      <c r="AA84" s="242"/>
      <c r="AB84" s="242"/>
      <c r="AC84" s="242"/>
      <c r="AD84" s="242"/>
      <c r="AE84" s="242"/>
      <c r="AF84" s="242"/>
      <c r="AG84" s="242"/>
      <c r="AH84" s="242"/>
      <c r="AI84" s="242"/>
      <c r="AJ84" s="242"/>
      <c r="AK84" s="242"/>
      <c r="AL84" s="242"/>
      <c r="AM84" s="242"/>
      <c r="AN84" s="242"/>
      <c r="AO84" s="242"/>
      <c r="AP84" s="242"/>
      <c r="AQ84" s="242"/>
      <c r="AR84" s="242"/>
      <c r="AS84" s="242"/>
      <c r="AT84" s="242"/>
    </row>
    <row r="85" spans="1:46" s="203" customFormat="1" ht="12.75" hidden="1" outlineLevel="1">
      <c r="A85" s="201" t="s">
        <v>898</v>
      </c>
      <c r="B85" s="202"/>
      <c r="C85" s="202" t="s">
        <v>899</v>
      </c>
      <c r="D85" s="202" t="s">
        <v>900</v>
      </c>
      <c r="E85" s="228">
        <v>79811.05</v>
      </c>
      <c r="F85" s="228">
        <v>0</v>
      </c>
      <c r="G85" s="228"/>
      <c r="H85" s="228">
        <v>0</v>
      </c>
      <c r="I85" s="229">
        <v>0</v>
      </c>
      <c r="J85" s="229">
        <v>0</v>
      </c>
      <c r="K85" s="229">
        <v>0</v>
      </c>
      <c r="L85" s="229">
        <v>0</v>
      </c>
      <c r="M85" s="229">
        <v>0</v>
      </c>
      <c r="N85" s="229">
        <v>0</v>
      </c>
      <c r="O85" s="229">
        <v>0</v>
      </c>
      <c r="P85" s="229">
        <v>0</v>
      </c>
      <c r="Q85" s="229">
        <v>0</v>
      </c>
      <c r="R85" s="229">
        <v>0</v>
      </c>
      <c r="S85" s="229">
        <v>0</v>
      </c>
      <c r="T85" s="228">
        <v>0</v>
      </c>
      <c r="U85" s="228">
        <f t="shared" si="5"/>
        <v>79811.05</v>
      </c>
      <c r="V85" s="201"/>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row>
    <row r="86" spans="1:46" s="203" customFormat="1" ht="12.75" hidden="1" outlineLevel="1">
      <c r="A86" s="201" t="s">
        <v>901</v>
      </c>
      <c r="B86" s="202"/>
      <c r="C86" s="202" t="s">
        <v>902</v>
      </c>
      <c r="D86" s="202" t="s">
        <v>903</v>
      </c>
      <c r="E86" s="228">
        <v>0</v>
      </c>
      <c r="F86" s="228">
        <v>0</v>
      </c>
      <c r="G86" s="228"/>
      <c r="H86" s="228">
        <v>0</v>
      </c>
      <c r="I86" s="229">
        <v>0</v>
      </c>
      <c r="J86" s="229">
        <v>0</v>
      </c>
      <c r="K86" s="229">
        <v>0</v>
      </c>
      <c r="L86" s="229">
        <v>0</v>
      </c>
      <c r="M86" s="229">
        <v>0</v>
      </c>
      <c r="N86" s="229">
        <v>76.9</v>
      </c>
      <c r="O86" s="229">
        <v>51175</v>
      </c>
      <c r="P86" s="229">
        <v>0</v>
      </c>
      <c r="Q86" s="229">
        <v>0</v>
      </c>
      <c r="R86" s="229">
        <v>0</v>
      </c>
      <c r="S86" s="229">
        <v>0</v>
      </c>
      <c r="T86" s="228">
        <v>51251.9</v>
      </c>
      <c r="U86" s="228">
        <f t="shared" si="5"/>
        <v>51251.9</v>
      </c>
      <c r="V86" s="201"/>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row>
    <row r="87" spans="1:46" s="203" customFormat="1" ht="12.75" hidden="1" outlineLevel="1">
      <c r="A87" s="201" t="s">
        <v>904</v>
      </c>
      <c r="B87" s="202"/>
      <c r="C87" s="202" t="s">
        <v>905</v>
      </c>
      <c r="D87" s="202" t="s">
        <v>906</v>
      </c>
      <c r="E87" s="228">
        <v>0</v>
      </c>
      <c r="F87" s="228">
        <v>0</v>
      </c>
      <c r="G87" s="228"/>
      <c r="H87" s="228">
        <v>0</v>
      </c>
      <c r="I87" s="229">
        <v>0</v>
      </c>
      <c r="J87" s="229">
        <v>0</v>
      </c>
      <c r="K87" s="229">
        <v>0</v>
      </c>
      <c r="L87" s="229">
        <v>0</v>
      </c>
      <c r="M87" s="229">
        <v>0</v>
      </c>
      <c r="N87" s="229">
        <v>0</v>
      </c>
      <c r="O87" s="229">
        <v>46998.82</v>
      </c>
      <c r="P87" s="229">
        <v>0</v>
      </c>
      <c r="Q87" s="229">
        <v>0</v>
      </c>
      <c r="R87" s="229">
        <v>0</v>
      </c>
      <c r="S87" s="229">
        <v>0</v>
      </c>
      <c r="T87" s="228">
        <v>46998.82</v>
      </c>
      <c r="U87" s="228">
        <f t="shared" si="5"/>
        <v>46998.82</v>
      </c>
      <c r="V87" s="201"/>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row>
    <row r="88" spans="1:46" s="203" customFormat="1" ht="12.75" hidden="1" outlineLevel="1">
      <c r="A88" s="201" t="s">
        <v>910</v>
      </c>
      <c r="B88" s="202"/>
      <c r="C88" s="202" t="s">
        <v>911</v>
      </c>
      <c r="D88" s="202" t="s">
        <v>912</v>
      </c>
      <c r="E88" s="228">
        <v>0</v>
      </c>
      <c r="F88" s="228">
        <v>0</v>
      </c>
      <c r="G88" s="228"/>
      <c r="H88" s="228">
        <v>0</v>
      </c>
      <c r="I88" s="229">
        <v>0</v>
      </c>
      <c r="J88" s="229">
        <v>0</v>
      </c>
      <c r="K88" s="229">
        <v>0</v>
      </c>
      <c r="L88" s="229">
        <v>0</v>
      </c>
      <c r="M88" s="229">
        <v>0</v>
      </c>
      <c r="N88" s="229">
        <v>0</v>
      </c>
      <c r="O88" s="229">
        <v>0</v>
      </c>
      <c r="P88" s="229">
        <v>2888674.5</v>
      </c>
      <c r="Q88" s="229">
        <v>0</v>
      </c>
      <c r="R88" s="229">
        <v>0</v>
      </c>
      <c r="S88" s="229">
        <v>0</v>
      </c>
      <c r="T88" s="228">
        <v>2888674.5</v>
      </c>
      <c r="U88" s="228">
        <f t="shared" si="5"/>
        <v>2888674.5</v>
      </c>
      <c r="V88" s="201"/>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row>
    <row r="89" spans="1:46" s="203" customFormat="1" ht="12.75" hidden="1" outlineLevel="1">
      <c r="A89" s="201" t="s">
        <v>913</v>
      </c>
      <c r="B89" s="202"/>
      <c r="C89" s="202" t="s">
        <v>914</v>
      </c>
      <c r="D89" s="202" t="s">
        <v>915</v>
      </c>
      <c r="E89" s="228">
        <v>0</v>
      </c>
      <c r="F89" s="228">
        <v>0</v>
      </c>
      <c r="G89" s="228"/>
      <c r="H89" s="228">
        <v>0</v>
      </c>
      <c r="I89" s="229">
        <v>0</v>
      </c>
      <c r="J89" s="229">
        <v>0</v>
      </c>
      <c r="K89" s="229">
        <v>0</v>
      </c>
      <c r="L89" s="229">
        <v>0</v>
      </c>
      <c r="M89" s="229">
        <v>0</v>
      </c>
      <c r="N89" s="229">
        <v>0</v>
      </c>
      <c r="O89" s="229">
        <v>62708719.3</v>
      </c>
      <c r="P89" s="229">
        <v>0</v>
      </c>
      <c r="Q89" s="229">
        <v>0</v>
      </c>
      <c r="R89" s="229">
        <v>0</v>
      </c>
      <c r="S89" s="229">
        <v>0</v>
      </c>
      <c r="T89" s="228">
        <v>62708719.3</v>
      </c>
      <c r="U89" s="228">
        <f t="shared" si="5"/>
        <v>62708719.3</v>
      </c>
      <c r="V89" s="201"/>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row>
    <row r="90" spans="1:46" s="203" customFormat="1" ht="12.75" hidden="1" outlineLevel="1">
      <c r="A90" s="201" t="s">
        <v>916</v>
      </c>
      <c r="B90" s="202"/>
      <c r="C90" s="202" t="s">
        <v>917</v>
      </c>
      <c r="D90" s="202" t="s">
        <v>918</v>
      </c>
      <c r="E90" s="228">
        <v>0</v>
      </c>
      <c r="F90" s="228">
        <v>0</v>
      </c>
      <c r="G90" s="228"/>
      <c r="H90" s="228">
        <v>0</v>
      </c>
      <c r="I90" s="229">
        <v>0</v>
      </c>
      <c r="J90" s="229">
        <v>0</v>
      </c>
      <c r="K90" s="229">
        <v>0</v>
      </c>
      <c r="L90" s="229">
        <v>0</v>
      </c>
      <c r="M90" s="229">
        <v>0</v>
      </c>
      <c r="N90" s="229">
        <v>0</v>
      </c>
      <c r="O90" s="229">
        <v>5731084.03</v>
      </c>
      <c r="P90" s="229">
        <v>0</v>
      </c>
      <c r="Q90" s="229">
        <v>0</v>
      </c>
      <c r="R90" s="229">
        <v>0</v>
      </c>
      <c r="S90" s="229">
        <v>0</v>
      </c>
      <c r="T90" s="228">
        <v>5731084.03</v>
      </c>
      <c r="U90" s="228">
        <f t="shared" si="5"/>
        <v>5731084.03</v>
      </c>
      <c r="V90" s="201"/>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row>
    <row r="91" spans="1:46" s="203" customFormat="1" ht="12.75" hidden="1" outlineLevel="1">
      <c r="A91" s="201" t="s">
        <v>919</v>
      </c>
      <c r="B91" s="202"/>
      <c r="C91" s="202" t="s">
        <v>920</v>
      </c>
      <c r="D91" s="202" t="s">
        <v>921</v>
      </c>
      <c r="E91" s="228">
        <v>0</v>
      </c>
      <c r="F91" s="228">
        <v>0</v>
      </c>
      <c r="G91" s="228"/>
      <c r="H91" s="228">
        <v>0</v>
      </c>
      <c r="I91" s="229">
        <v>0</v>
      </c>
      <c r="J91" s="229">
        <v>0</v>
      </c>
      <c r="K91" s="229">
        <v>0</v>
      </c>
      <c r="L91" s="229">
        <v>0</v>
      </c>
      <c r="M91" s="229">
        <v>0</v>
      </c>
      <c r="N91" s="229">
        <v>0</v>
      </c>
      <c r="O91" s="229">
        <v>2007761.54</v>
      </c>
      <c r="P91" s="229">
        <v>0</v>
      </c>
      <c r="Q91" s="229">
        <v>0</v>
      </c>
      <c r="R91" s="229">
        <v>0</v>
      </c>
      <c r="S91" s="229">
        <v>0</v>
      </c>
      <c r="T91" s="228">
        <v>2007761.54</v>
      </c>
      <c r="U91" s="228">
        <f t="shared" si="5"/>
        <v>2007761.54</v>
      </c>
      <c r="V91" s="201"/>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row>
    <row r="92" spans="1:46" s="203" customFormat="1" ht="12.75" hidden="1" outlineLevel="1">
      <c r="A92" s="201" t="s">
        <v>922</v>
      </c>
      <c r="B92" s="202"/>
      <c r="C92" s="202" t="s">
        <v>923</v>
      </c>
      <c r="D92" s="202" t="s">
        <v>924</v>
      </c>
      <c r="E92" s="228">
        <v>0</v>
      </c>
      <c r="F92" s="228">
        <v>0</v>
      </c>
      <c r="G92" s="228"/>
      <c r="H92" s="228">
        <v>0</v>
      </c>
      <c r="I92" s="229">
        <v>0</v>
      </c>
      <c r="J92" s="229">
        <v>0</v>
      </c>
      <c r="K92" s="229">
        <v>0</v>
      </c>
      <c r="L92" s="229">
        <v>0</v>
      </c>
      <c r="M92" s="229">
        <v>0</v>
      </c>
      <c r="N92" s="229">
        <v>0</v>
      </c>
      <c r="O92" s="229">
        <v>21039846.51</v>
      </c>
      <c r="P92" s="229">
        <v>0</v>
      </c>
      <c r="Q92" s="229">
        <v>0</v>
      </c>
      <c r="R92" s="229">
        <v>0</v>
      </c>
      <c r="S92" s="229">
        <v>0</v>
      </c>
      <c r="T92" s="228">
        <v>21039846.51</v>
      </c>
      <c r="U92" s="228">
        <f t="shared" si="5"/>
        <v>21039846.51</v>
      </c>
      <c r="V92" s="201"/>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row>
    <row r="93" spans="1:46" s="203" customFormat="1" ht="12.75" hidden="1" outlineLevel="1">
      <c r="A93" s="201" t="s">
        <v>925</v>
      </c>
      <c r="B93" s="202"/>
      <c r="C93" s="202" t="s">
        <v>926</v>
      </c>
      <c r="D93" s="202" t="s">
        <v>927</v>
      </c>
      <c r="E93" s="228">
        <v>0</v>
      </c>
      <c r="F93" s="228">
        <v>0</v>
      </c>
      <c r="G93" s="228"/>
      <c r="H93" s="228">
        <v>0</v>
      </c>
      <c r="I93" s="229">
        <v>0</v>
      </c>
      <c r="J93" s="229">
        <v>0</v>
      </c>
      <c r="K93" s="229">
        <v>0</v>
      </c>
      <c r="L93" s="229">
        <v>0</v>
      </c>
      <c r="M93" s="229">
        <v>0</v>
      </c>
      <c r="N93" s="229">
        <v>0</v>
      </c>
      <c r="O93" s="229">
        <v>6021866.29</v>
      </c>
      <c r="P93" s="229">
        <v>0</v>
      </c>
      <c r="Q93" s="229">
        <v>0</v>
      </c>
      <c r="R93" s="229">
        <v>0</v>
      </c>
      <c r="S93" s="229">
        <v>0</v>
      </c>
      <c r="T93" s="228">
        <v>6021866.29</v>
      </c>
      <c r="U93" s="228">
        <f t="shared" si="5"/>
        <v>6021866.29</v>
      </c>
      <c r="V93" s="201"/>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row>
    <row r="94" spans="1:46" s="203" customFormat="1" ht="12.75" hidden="1" outlineLevel="1">
      <c r="A94" s="201" t="s">
        <v>928</v>
      </c>
      <c r="B94" s="202"/>
      <c r="C94" s="202" t="s">
        <v>929</v>
      </c>
      <c r="D94" s="202" t="s">
        <v>930</v>
      </c>
      <c r="E94" s="228">
        <v>0</v>
      </c>
      <c r="F94" s="228">
        <v>0</v>
      </c>
      <c r="G94" s="228"/>
      <c r="H94" s="228">
        <v>0</v>
      </c>
      <c r="I94" s="229">
        <v>0</v>
      </c>
      <c r="J94" s="229">
        <v>0</v>
      </c>
      <c r="K94" s="229">
        <v>0</v>
      </c>
      <c r="L94" s="229">
        <v>0</v>
      </c>
      <c r="M94" s="229">
        <v>0</v>
      </c>
      <c r="N94" s="229">
        <v>0</v>
      </c>
      <c r="O94" s="229">
        <v>776277.4</v>
      </c>
      <c r="P94" s="229">
        <v>0</v>
      </c>
      <c r="Q94" s="229">
        <v>0</v>
      </c>
      <c r="R94" s="229">
        <v>0</v>
      </c>
      <c r="S94" s="229">
        <v>0</v>
      </c>
      <c r="T94" s="228">
        <v>776277.4</v>
      </c>
      <c r="U94" s="228">
        <f t="shared" si="5"/>
        <v>776277.4</v>
      </c>
      <c r="V94" s="201"/>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row>
    <row r="95" spans="1:46" s="203" customFormat="1" ht="12.75" hidden="1" outlineLevel="1">
      <c r="A95" s="201" t="s">
        <v>931</v>
      </c>
      <c r="B95" s="202"/>
      <c r="C95" s="202" t="s">
        <v>932</v>
      </c>
      <c r="D95" s="202" t="s">
        <v>933</v>
      </c>
      <c r="E95" s="228">
        <v>0</v>
      </c>
      <c r="F95" s="228">
        <v>0</v>
      </c>
      <c r="G95" s="228"/>
      <c r="H95" s="228">
        <v>0</v>
      </c>
      <c r="I95" s="229">
        <v>0</v>
      </c>
      <c r="J95" s="229">
        <v>0</v>
      </c>
      <c r="K95" s="229">
        <v>0</v>
      </c>
      <c r="L95" s="229">
        <v>0</v>
      </c>
      <c r="M95" s="229">
        <v>0</v>
      </c>
      <c r="N95" s="229">
        <v>0</v>
      </c>
      <c r="O95" s="229">
        <v>391060.91</v>
      </c>
      <c r="P95" s="229">
        <v>0</v>
      </c>
      <c r="Q95" s="229">
        <v>0</v>
      </c>
      <c r="R95" s="229">
        <v>0</v>
      </c>
      <c r="S95" s="229">
        <v>0</v>
      </c>
      <c r="T95" s="228">
        <v>391060.91</v>
      </c>
      <c r="U95" s="228">
        <f t="shared" si="5"/>
        <v>391060.91</v>
      </c>
      <c r="V95" s="201"/>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row>
    <row r="96" spans="1:46" s="203" customFormat="1" ht="12.75" hidden="1" outlineLevel="1">
      <c r="A96" s="201" t="s">
        <v>934</v>
      </c>
      <c r="B96" s="202"/>
      <c r="C96" s="202" t="s">
        <v>935</v>
      </c>
      <c r="D96" s="202" t="s">
        <v>936</v>
      </c>
      <c r="E96" s="228">
        <v>0</v>
      </c>
      <c r="F96" s="228">
        <v>0</v>
      </c>
      <c r="G96" s="228"/>
      <c r="H96" s="228">
        <v>0</v>
      </c>
      <c r="I96" s="229">
        <v>0</v>
      </c>
      <c r="J96" s="229">
        <v>0</v>
      </c>
      <c r="K96" s="229">
        <v>0</v>
      </c>
      <c r="L96" s="229">
        <v>0</v>
      </c>
      <c r="M96" s="229">
        <v>0</v>
      </c>
      <c r="N96" s="229">
        <v>0</v>
      </c>
      <c r="O96" s="229">
        <v>103598.56</v>
      </c>
      <c r="P96" s="229">
        <v>0</v>
      </c>
      <c r="Q96" s="229">
        <v>0</v>
      </c>
      <c r="R96" s="229">
        <v>0</v>
      </c>
      <c r="S96" s="229">
        <v>0</v>
      </c>
      <c r="T96" s="228">
        <v>103598.56</v>
      </c>
      <c r="U96" s="228">
        <f t="shared" si="5"/>
        <v>103598.56</v>
      </c>
      <c r="V96" s="201"/>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row>
    <row r="97" spans="1:46" s="203" customFormat="1" ht="12.75" hidden="1" outlineLevel="1">
      <c r="A97" s="201" t="s">
        <v>937</v>
      </c>
      <c r="B97" s="202"/>
      <c r="C97" s="202" t="s">
        <v>938</v>
      </c>
      <c r="D97" s="202" t="s">
        <v>939</v>
      </c>
      <c r="E97" s="228">
        <v>0</v>
      </c>
      <c r="F97" s="228">
        <v>0</v>
      </c>
      <c r="G97" s="228"/>
      <c r="H97" s="228">
        <v>0</v>
      </c>
      <c r="I97" s="229">
        <v>0</v>
      </c>
      <c r="J97" s="229">
        <v>0</v>
      </c>
      <c r="K97" s="229">
        <v>8174759.5</v>
      </c>
      <c r="L97" s="229">
        <v>0</v>
      </c>
      <c r="M97" s="229">
        <v>0</v>
      </c>
      <c r="N97" s="229">
        <v>0</v>
      </c>
      <c r="O97" s="229">
        <v>0</v>
      </c>
      <c r="P97" s="229">
        <v>0</v>
      </c>
      <c r="Q97" s="229">
        <v>0</v>
      </c>
      <c r="R97" s="229">
        <v>0</v>
      </c>
      <c r="S97" s="229">
        <v>0</v>
      </c>
      <c r="T97" s="228">
        <v>8174759.5</v>
      </c>
      <c r="U97" s="228">
        <f t="shared" si="5"/>
        <v>8174759.5</v>
      </c>
      <c r="V97" s="201"/>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row>
    <row r="98" spans="1:46" s="203" customFormat="1" ht="12.75" hidden="1" outlineLevel="1">
      <c r="A98" s="201" t="s">
        <v>940</v>
      </c>
      <c r="B98" s="202"/>
      <c r="C98" s="202" t="s">
        <v>941</v>
      </c>
      <c r="D98" s="202" t="s">
        <v>942</v>
      </c>
      <c r="E98" s="228">
        <v>0</v>
      </c>
      <c r="F98" s="228">
        <v>0</v>
      </c>
      <c r="G98" s="228"/>
      <c r="H98" s="228">
        <v>0</v>
      </c>
      <c r="I98" s="229">
        <v>0</v>
      </c>
      <c r="J98" s="229">
        <v>0</v>
      </c>
      <c r="K98" s="229">
        <v>747004.38</v>
      </c>
      <c r="L98" s="229">
        <v>0</v>
      </c>
      <c r="M98" s="229">
        <v>0</v>
      </c>
      <c r="N98" s="229">
        <v>0</v>
      </c>
      <c r="O98" s="229">
        <v>0</v>
      </c>
      <c r="P98" s="229">
        <v>0</v>
      </c>
      <c r="Q98" s="229">
        <v>0</v>
      </c>
      <c r="R98" s="229">
        <v>0</v>
      </c>
      <c r="S98" s="229">
        <v>0</v>
      </c>
      <c r="T98" s="228">
        <v>747004.38</v>
      </c>
      <c r="U98" s="228">
        <f t="shared" si="5"/>
        <v>747004.38</v>
      </c>
      <c r="V98" s="201"/>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row>
    <row r="99" spans="1:46" s="203" customFormat="1" ht="12.75" hidden="1" outlineLevel="1">
      <c r="A99" s="201" t="s">
        <v>943</v>
      </c>
      <c r="B99" s="202"/>
      <c r="C99" s="202" t="s">
        <v>944</v>
      </c>
      <c r="D99" s="202" t="s">
        <v>945</v>
      </c>
      <c r="E99" s="228">
        <v>0</v>
      </c>
      <c r="F99" s="228">
        <v>0</v>
      </c>
      <c r="G99" s="228"/>
      <c r="H99" s="228">
        <v>0</v>
      </c>
      <c r="I99" s="229">
        <v>0</v>
      </c>
      <c r="J99" s="229">
        <v>0</v>
      </c>
      <c r="K99" s="229">
        <v>0</v>
      </c>
      <c r="L99" s="229">
        <v>0</v>
      </c>
      <c r="M99" s="229">
        <v>0</v>
      </c>
      <c r="N99" s="229">
        <v>1050654.67</v>
      </c>
      <c r="O99" s="229">
        <v>0</v>
      </c>
      <c r="P99" s="229">
        <v>0</v>
      </c>
      <c r="Q99" s="229">
        <v>0</v>
      </c>
      <c r="R99" s="229">
        <v>0</v>
      </c>
      <c r="S99" s="229">
        <v>0</v>
      </c>
      <c r="T99" s="228">
        <v>1050654.67</v>
      </c>
      <c r="U99" s="228">
        <f t="shared" si="5"/>
        <v>1050654.67</v>
      </c>
      <c r="V99" s="201"/>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row>
    <row r="100" spans="1:46" s="203" customFormat="1" ht="12.75" hidden="1" outlineLevel="1">
      <c r="A100" s="201" t="s">
        <v>946</v>
      </c>
      <c r="B100" s="202"/>
      <c r="C100" s="202" t="s">
        <v>947</v>
      </c>
      <c r="D100" s="202" t="s">
        <v>948</v>
      </c>
      <c r="E100" s="228">
        <v>0</v>
      </c>
      <c r="F100" s="228">
        <v>0</v>
      </c>
      <c r="G100" s="228"/>
      <c r="H100" s="228">
        <v>0</v>
      </c>
      <c r="I100" s="229">
        <v>0</v>
      </c>
      <c r="J100" s="229">
        <v>0</v>
      </c>
      <c r="K100" s="229">
        <v>0</v>
      </c>
      <c r="L100" s="229">
        <v>0</v>
      </c>
      <c r="M100" s="229">
        <v>0</v>
      </c>
      <c r="N100" s="229">
        <v>714623.94</v>
      </c>
      <c r="O100" s="229">
        <v>0</v>
      </c>
      <c r="P100" s="229">
        <v>0</v>
      </c>
      <c r="Q100" s="229">
        <v>0</v>
      </c>
      <c r="R100" s="229">
        <v>0</v>
      </c>
      <c r="S100" s="229">
        <v>0</v>
      </c>
      <c r="T100" s="228">
        <v>714623.94</v>
      </c>
      <c r="U100" s="228">
        <f t="shared" si="5"/>
        <v>714623.94</v>
      </c>
      <c r="V100" s="201"/>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row>
    <row r="101" spans="1:46" s="203" customFormat="1" ht="12.75" hidden="1" outlineLevel="1">
      <c r="A101" s="201" t="s">
        <v>949</v>
      </c>
      <c r="B101" s="202"/>
      <c r="C101" s="202" t="s">
        <v>950</v>
      </c>
      <c r="D101" s="202" t="s">
        <v>951</v>
      </c>
      <c r="E101" s="228">
        <v>0</v>
      </c>
      <c r="F101" s="228">
        <v>0</v>
      </c>
      <c r="G101" s="228"/>
      <c r="H101" s="228">
        <v>0</v>
      </c>
      <c r="I101" s="229">
        <v>0</v>
      </c>
      <c r="J101" s="229">
        <v>0</v>
      </c>
      <c r="K101" s="229">
        <v>0</v>
      </c>
      <c r="L101" s="229">
        <v>0</v>
      </c>
      <c r="M101" s="229">
        <v>0</v>
      </c>
      <c r="N101" s="229">
        <v>594055.6</v>
      </c>
      <c r="O101" s="229">
        <v>0</v>
      </c>
      <c r="P101" s="229">
        <v>0</v>
      </c>
      <c r="Q101" s="229">
        <v>0</v>
      </c>
      <c r="R101" s="229">
        <v>0</v>
      </c>
      <c r="S101" s="229">
        <v>0</v>
      </c>
      <c r="T101" s="228">
        <v>594055.6</v>
      </c>
      <c r="U101" s="228">
        <f t="shared" si="5"/>
        <v>594055.6</v>
      </c>
      <c r="V101" s="201"/>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row>
    <row r="102" spans="1:46" s="203" customFormat="1" ht="12.75" hidden="1" outlineLevel="1">
      <c r="A102" s="201" t="s">
        <v>952</v>
      </c>
      <c r="B102" s="202"/>
      <c r="C102" s="202" t="s">
        <v>953</v>
      </c>
      <c r="D102" s="202" t="s">
        <v>954</v>
      </c>
      <c r="E102" s="228">
        <v>0</v>
      </c>
      <c r="F102" s="228">
        <v>0</v>
      </c>
      <c r="G102" s="228"/>
      <c r="H102" s="228">
        <v>0</v>
      </c>
      <c r="I102" s="229">
        <v>0</v>
      </c>
      <c r="J102" s="229">
        <v>0</v>
      </c>
      <c r="K102" s="229">
        <v>0</v>
      </c>
      <c r="L102" s="229">
        <v>0</v>
      </c>
      <c r="M102" s="229">
        <v>0</v>
      </c>
      <c r="N102" s="229">
        <v>255807.26</v>
      </c>
      <c r="O102" s="229">
        <v>0</v>
      </c>
      <c r="P102" s="229">
        <v>0</v>
      </c>
      <c r="Q102" s="229">
        <v>0</v>
      </c>
      <c r="R102" s="229">
        <v>0</v>
      </c>
      <c r="S102" s="229">
        <v>0</v>
      </c>
      <c r="T102" s="228">
        <v>255807.26</v>
      </c>
      <c r="U102" s="228">
        <f t="shared" si="5"/>
        <v>255807.26</v>
      </c>
      <c r="V102" s="201"/>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row>
    <row r="103" spans="1:46" s="203" customFormat="1" ht="12.75" hidden="1" outlineLevel="1">
      <c r="A103" s="201" t="s">
        <v>955</v>
      </c>
      <c r="B103" s="202"/>
      <c r="C103" s="202" t="s">
        <v>956</v>
      </c>
      <c r="D103" s="202" t="s">
        <v>957</v>
      </c>
      <c r="E103" s="228">
        <v>0</v>
      </c>
      <c r="F103" s="228">
        <v>0</v>
      </c>
      <c r="G103" s="228"/>
      <c r="H103" s="228">
        <v>0</v>
      </c>
      <c r="I103" s="229">
        <v>0</v>
      </c>
      <c r="J103" s="229">
        <v>0</v>
      </c>
      <c r="K103" s="229">
        <v>0</v>
      </c>
      <c r="L103" s="229">
        <v>0</v>
      </c>
      <c r="M103" s="229">
        <v>0</v>
      </c>
      <c r="N103" s="229">
        <v>319443.65</v>
      </c>
      <c r="O103" s="229">
        <v>0</v>
      </c>
      <c r="P103" s="229">
        <v>0</v>
      </c>
      <c r="Q103" s="229">
        <v>0</v>
      </c>
      <c r="R103" s="229">
        <v>0</v>
      </c>
      <c r="S103" s="229">
        <v>0</v>
      </c>
      <c r="T103" s="228">
        <v>319443.65</v>
      </c>
      <c r="U103" s="228">
        <f t="shared" si="5"/>
        <v>319443.65</v>
      </c>
      <c r="V103" s="201"/>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row>
    <row r="104" spans="1:46" s="203" customFormat="1" ht="12.75" hidden="1" outlineLevel="1">
      <c r="A104" s="201" t="s">
        <v>958</v>
      </c>
      <c r="B104" s="202"/>
      <c r="C104" s="202" t="s">
        <v>959</v>
      </c>
      <c r="D104" s="202" t="s">
        <v>960</v>
      </c>
      <c r="E104" s="228">
        <v>0</v>
      </c>
      <c r="F104" s="228">
        <v>0</v>
      </c>
      <c r="G104" s="228"/>
      <c r="H104" s="228">
        <v>0</v>
      </c>
      <c r="I104" s="229">
        <v>0</v>
      </c>
      <c r="J104" s="229">
        <v>0</v>
      </c>
      <c r="K104" s="229">
        <v>0</v>
      </c>
      <c r="L104" s="229">
        <v>0</v>
      </c>
      <c r="M104" s="229">
        <v>0</v>
      </c>
      <c r="N104" s="229">
        <v>218932.37</v>
      </c>
      <c r="O104" s="229">
        <v>0</v>
      </c>
      <c r="P104" s="229">
        <v>0</v>
      </c>
      <c r="Q104" s="229">
        <v>0</v>
      </c>
      <c r="R104" s="229">
        <v>0</v>
      </c>
      <c r="S104" s="229">
        <v>0</v>
      </c>
      <c r="T104" s="228">
        <v>218932.37</v>
      </c>
      <c r="U104" s="228">
        <f t="shared" si="5"/>
        <v>218932.37</v>
      </c>
      <c r="V104" s="201"/>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row>
    <row r="105" spans="1:46" s="203" customFormat="1" ht="12.75" hidden="1" outlineLevel="1">
      <c r="A105" s="201" t="s">
        <v>961</v>
      </c>
      <c r="B105" s="202"/>
      <c r="C105" s="202" t="s">
        <v>962</v>
      </c>
      <c r="D105" s="202" t="s">
        <v>963</v>
      </c>
      <c r="E105" s="228">
        <v>0</v>
      </c>
      <c r="F105" s="228">
        <v>0</v>
      </c>
      <c r="G105" s="228"/>
      <c r="H105" s="228">
        <v>0</v>
      </c>
      <c r="I105" s="229">
        <v>0</v>
      </c>
      <c r="J105" s="229">
        <v>0</v>
      </c>
      <c r="K105" s="229">
        <v>0</v>
      </c>
      <c r="L105" s="229">
        <v>0</v>
      </c>
      <c r="M105" s="229">
        <v>0</v>
      </c>
      <c r="N105" s="229">
        <v>-55812.43</v>
      </c>
      <c r="O105" s="229">
        <v>0</v>
      </c>
      <c r="P105" s="229">
        <v>0</v>
      </c>
      <c r="Q105" s="229">
        <v>0</v>
      </c>
      <c r="R105" s="229">
        <v>0</v>
      </c>
      <c r="S105" s="229">
        <v>0</v>
      </c>
      <c r="T105" s="228">
        <v>-55812.43</v>
      </c>
      <c r="U105" s="228">
        <f t="shared" si="5"/>
        <v>-55812.43</v>
      </c>
      <c r="V105" s="201"/>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row>
    <row r="106" spans="1:46" s="203" customFormat="1" ht="12.75" hidden="1" outlineLevel="1">
      <c r="A106" s="201" t="s">
        <v>964</v>
      </c>
      <c r="B106" s="202"/>
      <c r="C106" s="202" t="s">
        <v>965</v>
      </c>
      <c r="D106" s="202" t="s">
        <v>966</v>
      </c>
      <c r="E106" s="228">
        <v>0</v>
      </c>
      <c r="F106" s="228">
        <v>0</v>
      </c>
      <c r="G106" s="228"/>
      <c r="H106" s="228">
        <v>0</v>
      </c>
      <c r="I106" s="229">
        <v>0</v>
      </c>
      <c r="J106" s="229">
        <v>0</v>
      </c>
      <c r="K106" s="229">
        <v>0</v>
      </c>
      <c r="L106" s="229">
        <v>0</v>
      </c>
      <c r="M106" s="229">
        <v>0</v>
      </c>
      <c r="N106" s="229">
        <v>183050.12</v>
      </c>
      <c r="O106" s="229">
        <v>0</v>
      </c>
      <c r="P106" s="229">
        <v>0</v>
      </c>
      <c r="Q106" s="229">
        <v>0</v>
      </c>
      <c r="R106" s="229">
        <v>0</v>
      </c>
      <c r="S106" s="229">
        <v>0</v>
      </c>
      <c r="T106" s="228">
        <v>183050.12</v>
      </c>
      <c r="U106" s="228">
        <f t="shared" si="5"/>
        <v>183050.12</v>
      </c>
      <c r="V106" s="201"/>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row>
    <row r="107" spans="1:46" s="203" customFormat="1" ht="12.75" hidden="1" outlineLevel="1">
      <c r="A107" s="201" t="s">
        <v>967</v>
      </c>
      <c r="B107" s="202"/>
      <c r="C107" s="202" t="s">
        <v>968</v>
      </c>
      <c r="D107" s="202" t="s">
        <v>969</v>
      </c>
      <c r="E107" s="228">
        <v>0</v>
      </c>
      <c r="F107" s="228">
        <v>0</v>
      </c>
      <c r="G107" s="228"/>
      <c r="H107" s="228">
        <v>0</v>
      </c>
      <c r="I107" s="229">
        <v>0</v>
      </c>
      <c r="J107" s="229">
        <v>0</v>
      </c>
      <c r="K107" s="229">
        <v>0</v>
      </c>
      <c r="L107" s="229">
        <v>0</v>
      </c>
      <c r="M107" s="229">
        <v>-14500</v>
      </c>
      <c r="N107" s="229">
        <v>0</v>
      </c>
      <c r="O107" s="229">
        <v>0</v>
      </c>
      <c r="P107" s="229">
        <v>0</v>
      </c>
      <c r="Q107" s="229">
        <v>0</v>
      </c>
      <c r="R107" s="229">
        <v>0</v>
      </c>
      <c r="S107" s="229">
        <v>0</v>
      </c>
      <c r="T107" s="228">
        <v>-14500</v>
      </c>
      <c r="U107" s="228">
        <f t="shared" si="5"/>
        <v>-14500</v>
      </c>
      <c r="V107" s="201"/>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row>
    <row r="108" spans="1:46" s="203" customFormat="1" ht="12.75" hidden="1" outlineLevel="1">
      <c r="A108" s="201" t="s">
        <v>970</v>
      </c>
      <c r="B108" s="202"/>
      <c r="C108" s="202" t="s">
        <v>971</v>
      </c>
      <c r="D108" s="202" t="s">
        <v>972</v>
      </c>
      <c r="E108" s="228">
        <v>0</v>
      </c>
      <c r="F108" s="228">
        <v>0</v>
      </c>
      <c r="G108" s="228"/>
      <c r="H108" s="228">
        <v>0</v>
      </c>
      <c r="I108" s="229">
        <v>139467.73</v>
      </c>
      <c r="J108" s="229">
        <v>79678.81</v>
      </c>
      <c r="K108" s="229">
        <v>0</v>
      </c>
      <c r="L108" s="229">
        <v>602530.99</v>
      </c>
      <c r="M108" s="229">
        <v>0</v>
      </c>
      <c r="N108" s="229">
        <v>0</v>
      </c>
      <c r="O108" s="229">
        <v>0</v>
      </c>
      <c r="P108" s="229">
        <v>0</v>
      </c>
      <c r="Q108" s="229">
        <v>202594.31</v>
      </c>
      <c r="R108" s="229">
        <v>0</v>
      </c>
      <c r="S108" s="229">
        <v>4961231.82</v>
      </c>
      <c r="T108" s="228">
        <v>5985503.66</v>
      </c>
      <c r="U108" s="228">
        <f t="shared" si="5"/>
        <v>5985503.66</v>
      </c>
      <c r="V108" s="201"/>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row>
    <row r="109" spans="1:46" s="203" customFormat="1" ht="12.75" hidden="1" outlineLevel="1">
      <c r="A109" s="201" t="s">
        <v>973</v>
      </c>
      <c r="B109" s="202"/>
      <c r="C109" s="202" t="s">
        <v>974</v>
      </c>
      <c r="D109" s="202" t="s">
        <v>975</v>
      </c>
      <c r="E109" s="228">
        <v>0</v>
      </c>
      <c r="F109" s="228">
        <v>0</v>
      </c>
      <c r="G109" s="228"/>
      <c r="H109" s="228">
        <v>0</v>
      </c>
      <c r="I109" s="229">
        <v>0</v>
      </c>
      <c r="J109" s="229">
        <v>0</v>
      </c>
      <c r="K109" s="229">
        <v>0</v>
      </c>
      <c r="L109" s="229">
        <v>0</v>
      </c>
      <c r="M109" s="229">
        <v>0</v>
      </c>
      <c r="N109" s="229">
        <v>0</v>
      </c>
      <c r="O109" s="229">
        <v>0</v>
      </c>
      <c r="P109" s="229">
        <v>9716.11</v>
      </c>
      <c r="Q109" s="229">
        <v>0</v>
      </c>
      <c r="R109" s="229">
        <v>0</v>
      </c>
      <c r="S109" s="229">
        <v>5635</v>
      </c>
      <c r="T109" s="228">
        <v>15351.11</v>
      </c>
      <c r="U109" s="228">
        <f t="shared" si="5"/>
        <v>15351.11</v>
      </c>
      <c r="V109" s="201"/>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row>
    <row r="110" spans="1:46" s="203" customFormat="1" ht="12.75" hidden="1" outlineLevel="1">
      <c r="A110" s="201" t="s">
        <v>976</v>
      </c>
      <c r="B110" s="202"/>
      <c r="C110" s="202" t="s">
        <v>977</v>
      </c>
      <c r="D110" s="202" t="s">
        <v>978</v>
      </c>
      <c r="E110" s="228">
        <v>0</v>
      </c>
      <c r="F110" s="228">
        <v>0</v>
      </c>
      <c r="G110" s="228"/>
      <c r="H110" s="228">
        <v>0</v>
      </c>
      <c r="I110" s="229">
        <v>77930.55</v>
      </c>
      <c r="J110" s="229">
        <v>18970.83</v>
      </c>
      <c r="K110" s="229">
        <v>0</v>
      </c>
      <c r="L110" s="229">
        <v>0</v>
      </c>
      <c r="M110" s="229">
        <v>0</v>
      </c>
      <c r="N110" s="229">
        <v>0</v>
      </c>
      <c r="O110" s="229">
        <v>0</v>
      </c>
      <c r="P110" s="229">
        <v>0</v>
      </c>
      <c r="Q110" s="229">
        <v>0</v>
      </c>
      <c r="R110" s="229">
        <v>0</v>
      </c>
      <c r="S110" s="229">
        <v>500227.52</v>
      </c>
      <c r="T110" s="228">
        <v>597128.9</v>
      </c>
      <c r="U110" s="228">
        <f t="shared" si="5"/>
        <v>597128.9</v>
      </c>
      <c r="V110" s="201"/>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row>
    <row r="111" spans="1:46" s="203" customFormat="1" ht="12.75" hidden="1" outlineLevel="1">
      <c r="A111" s="201" t="s">
        <v>979</v>
      </c>
      <c r="B111" s="202"/>
      <c r="C111" s="202" t="s">
        <v>980</v>
      </c>
      <c r="D111" s="202" t="s">
        <v>981</v>
      </c>
      <c r="E111" s="228">
        <v>0</v>
      </c>
      <c r="F111" s="228">
        <v>0</v>
      </c>
      <c r="G111" s="228"/>
      <c r="H111" s="228">
        <v>0</v>
      </c>
      <c r="I111" s="229">
        <v>0</v>
      </c>
      <c r="J111" s="229">
        <v>0</v>
      </c>
      <c r="K111" s="229">
        <v>0</v>
      </c>
      <c r="L111" s="229">
        <v>11200</v>
      </c>
      <c r="M111" s="229">
        <v>0</v>
      </c>
      <c r="N111" s="229">
        <v>0</v>
      </c>
      <c r="O111" s="229">
        <v>0</v>
      </c>
      <c r="P111" s="229">
        <v>0</v>
      </c>
      <c r="Q111" s="229">
        <v>0</v>
      </c>
      <c r="R111" s="229">
        <v>0</v>
      </c>
      <c r="S111" s="229">
        <v>8400</v>
      </c>
      <c r="T111" s="228">
        <v>19600</v>
      </c>
      <c r="U111" s="228">
        <f t="shared" si="5"/>
        <v>19600</v>
      </c>
      <c r="V111" s="201"/>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row>
    <row r="112" spans="1:46" s="203" customFormat="1" ht="12.75" hidden="1" outlineLevel="1">
      <c r="A112" s="201" t="s">
        <v>982</v>
      </c>
      <c r="B112" s="202"/>
      <c r="C112" s="202" t="s">
        <v>983</v>
      </c>
      <c r="D112" s="202" t="s">
        <v>984</v>
      </c>
      <c r="E112" s="228">
        <v>0</v>
      </c>
      <c r="F112" s="228">
        <v>0</v>
      </c>
      <c r="G112" s="228"/>
      <c r="H112" s="228">
        <v>0</v>
      </c>
      <c r="I112" s="229">
        <v>0</v>
      </c>
      <c r="J112" s="229">
        <v>0</v>
      </c>
      <c r="K112" s="229">
        <v>0</v>
      </c>
      <c r="L112" s="229">
        <v>0</v>
      </c>
      <c r="M112" s="229">
        <v>0</v>
      </c>
      <c r="N112" s="229">
        <v>0</v>
      </c>
      <c r="O112" s="229">
        <v>0</v>
      </c>
      <c r="P112" s="229">
        <v>0</v>
      </c>
      <c r="Q112" s="229">
        <v>0</v>
      </c>
      <c r="R112" s="229">
        <v>0</v>
      </c>
      <c r="S112" s="229">
        <v>500</v>
      </c>
      <c r="T112" s="228">
        <v>500</v>
      </c>
      <c r="U112" s="228">
        <f t="shared" si="5"/>
        <v>500</v>
      </c>
      <c r="V112" s="201"/>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row>
    <row r="113" spans="1:46" s="203" customFormat="1" ht="12.75" hidden="1" outlineLevel="1">
      <c r="A113" s="201" t="s">
        <v>985</v>
      </c>
      <c r="B113" s="202"/>
      <c r="C113" s="202" t="s">
        <v>986</v>
      </c>
      <c r="D113" s="202" t="s">
        <v>987</v>
      </c>
      <c r="E113" s="228">
        <v>0</v>
      </c>
      <c r="F113" s="228">
        <v>0</v>
      </c>
      <c r="G113" s="228"/>
      <c r="H113" s="228">
        <v>0</v>
      </c>
      <c r="I113" s="229">
        <v>0</v>
      </c>
      <c r="J113" s="229">
        <v>0</v>
      </c>
      <c r="K113" s="229">
        <v>0</v>
      </c>
      <c r="L113" s="229">
        <v>0</v>
      </c>
      <c r="M113" s="229">
        <v>0</v>
      </c>
      <c r="N113" s="229">
        <v>0</v>
      </c>
      <c r="O113" s="229">
        <v>0</v>
      </c>
      <c r="P113" s="229">
        <v>0</v>
      </c>
      <c r="Q113" s="229">
        <v>0</v>
      </c>
      <c r="R113" s="229">
        <v>0</v>
      </c>
      <c r="S113" s="229">
        <v>122421.98</v>
      </c>
      <c r="T113" s="228">
        <v>122421.98</v>
      </c>
      <c r="U113" s="228">
        <f t="shared" si="5"/>
        <v>122421.98</v>
      </c>
      <c r="V113" s="201"/>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row>
    <row r="114" spans="1:46" s="203" customFormat="1" ht="12.75" hidden="1" outlineLevel="1">
      <c r="A114" s="201" t="s">
        <v>988</v>
      </c>
      <c r="B114" s="202"/>
      <c r="C114" s="202" t="s">
        <v>989</v>
      </c>
      <c r="D114" s="202" t="s">
        <v>990</v>
      </c>
      <c r="E114" s="228">
        <v>0</v>
      </c>
      <c r="F114" s="228">
        <v>0</v>
      </c>
      <c r="G114" s="228"/>
      <c r="H114" s="228">
        <v>0</v>
      </c>
      <c r="I114" s="229">
        <v>451189</v>
      </c>
      <c r="J114" s="229">
        <v>0</v>
      </c>
      <c r="K114" s="229">
        <v>16876</v>
      </c>
      <c r="L114" s="229">
        <v>1216739</v>
      </c>
      <c r="M114" s="229">
        <v>14500</v>
      </c>
      <c r="N114" s="229">
        <v>63116</v>
      </c>
      <c r="O114" s="229">
        <v>2247387</v>
      </c>
      <c r="P114" s="229">
        <v>3259662</v>
      </c>
      <c r="Q114" s="229">
        <v>0</v>
      </c>
      <c r="R114" s="229">
        <v>0</v>
      </c>
      <c r="S114" s="229">
        <v>1572014.4</v>
      </c>
      <c r="T114" s="228">
        <v>8841483.4</v>
      </c>
      <c r="U114" s="228">
        <f t="shared" si="5"/>
        <v>8841483.4</v>
      </c>
      <c r="V114" s="201"/>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row>
    <row r="115" spans="1:46" s="203" customFormat="1" ht="12.75" hidden="1" outlineLevel="1">
      <c r="A115" s="201" t="s">
        <v>991</v>
      </c>
      <c r="B115" s="202"/>
      <c r="C115" s="202" t="s">
        <v>992</v>
      </c>
      <c r="D115" s="202" t="s">
        <v>993</v>
      </c>
      <c r="E115" s="228">
        <v>0</v>
      </c>
      <c r="F115" s="228">
        <v>0</v>
      </c>
      <c r="G115" s="228"/>
      <c r="H115" s="228">
        <v>0</v>
      </c>
      <c r="I115" s="229">
        <v>305329.25</v>
      </c>
      <c r="J115" s="229">
        <v>4847</v>
      </c>
      <c r="K115" s="229">
        <v>0</v>
      </c>
      <c r="L115" s="229">
        <v>131779</v>
      </c>
      <c r="M115" s="229">
        <v>0</v>
      </c>
      <c r="N115" s="229">
        <v>0</v>
      </c>
      <c r="O115" s="229">
        <v>0</v>
      </c>
      <c r="P115" s="229">
        <v>0</v>
      </c>
      <c r="Q115" s="229">
        <v>124393</v>
      </c>
      <c r="R115" s="229">
        <v>0</v>
      </c>
      <c r="S115" s="229">
        <v>381483.75</v>
      </c>
      <c r="T115" s="228">
        <v>947832</v>
      </c>
      <c r="U115" s="228">
        <f t="shared" si="5"/>
        <v>947832</v>
      </c>
      <c r="V115" s="201"/>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row>
    <row r="116" spans="1:46" s="203" customFormat="1" ht="12.75" hidden="1" outlineLevel="1">
      <c r="A116" s="201" t="s">
        <v>994</v>
      </c>
      <c r="B116" s="202"/>
      <c r="C116" s="202" t="s">
        <v>995</v>
      </c>
      <c r="D116" s="202" t="s">
        <v>996</v>
      </c>
      <c r="E116" s="228">
        <v>0</v>
      </c>
      <c r="F116" s="228">
        <v>0</v>
      </c>
      <c r="G116" s="228"/>
      <c r="H116" s="228">
        <v>0</v>
      </c>
      <c r="I116" s="229">
        <v>0</v>
      </c>
      <c r="J116" s="229">
        <v>0</v>
      </c>
      <c r="K116" s="229">
        <v>0</v>
      </c>
      <c r="L116" s="229">
        <v>0</v>
      </c>
      <c r="M116" s="229">
        <v>0</v>
      </c>
      <c r="N116" s="229">
        <v>0</v>
      </c>
      <c r="O116" s="229">
        <v>0</v>
      </c>
      <c r="P116" s="229">
        <v>0</v>
      </c>
      <c r="Q116" s="229">
        <v>0</v>
      </c>
      <c r="R116" s="229">
        <v>0</v>
      </c>
      <c r="S116" s="229">
        <v>300722</v>
      </c>
      <c r="T116" s="228">
        <v>300722</v>
      </c>
      <c r="U116" s="228">
        <f t="shared" si="5"/>
        <v>300722</v>
      </c>
      <c r="V116" s="201"/>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row>
    <row r="117" spans="1:46" s="203" customFormat="1" ht="12.75" hidden="1" outlineLevel="1">
      <c r="A117" s="201" t="s">
        <v>997</v>
      </c>
      <c r="B117" s="202"/>
      <c r="C117" s="202" t="s">
        <v>998</v>
      </c>
      <c r="D117" s="202" t="s">
        <v>999</v>
      </c>
      <c r="E117" s="228">
        <v>0</v>
      </c>
      <c r="F117" s="228">
        <v>0</v>
      </c>
      <c r="G117" s="228"/>
      <c r="H117" s="228">
        <v>0</v>
      </c>
      <c r="I117" s="229">
        <v>0</v>
      </c>
      <c r="J117" s="229">
        <v>0</v>
      </c>
      <c r="K117" s="229">
        <v>0</v>
      </c>
      <c r="L117" s="229">
        <v>0</v>
      </c>
      <c r="M117" s="229">
        <v>0</v>
      </c>
      <c r="N117" s="229">
        <v>0</v>
      </c>
      <c r="O117" s="229">
        <v>0</v>
      </c>
      <c r="P117" s="229">
        <v>0</v>
      </c>
      <c r="Q117" s="229">
        <v>0</v>
      </c>
      <c r="R117" s="229">
        <v>0</v>
      </c>
      <c r="S117" s="229">
        <v>86206.08</v>
      </c>
      <c r="T117" s="228">
        <v>86206.08</v>
      </c>
      <c r="U117" s="228">
        <f t="shared" si="5"/>
        <v>86206.08</v>
      </c>
      <c r="V117" s="201"/>
      <c r="W117" s="242"/>
      <c r="X117" s="242"/>
      <c r="Y117" s="242"/>
      <c r="Z117" s="242"/>
      <c r="AA117" s="242"/>
      <c r="AB117" s="242"/>
      <c r="AC117" s="242"/>
      <c r="AD117" s="242"/>
      <c r="AE117" s="242"/>
      <c r="AF117" s="242"/>
      <c r="AG117" s="242"/>
      <c r="AH117" s="242"/>
      <c r="AI117" s="242"/>
      <c r="AJ117" s="242"/>
      <c r="AK117" s="242"/>
      <c r="AL117" s="242"/>
      <c r="AM117" s="242"/>
      <c r="AN117" s="242"/>
      <c r="AO117" s="242"/>
      <c r="AP117" s="242"/>
      <c r="AQ117" s="242"/>
      <c r="AR117" s="242"/>
      <c r="AS117" s="242"/>
      <c r="AT117" s="242"/>
    </row>
    <row r="118" spans="1:46" s="203" customFormat="1" ht="12.75" hidden="1" outlineLevel="1">
      <c r="A118" s="201" t="s">
        <v>1000</v>
      </c>
      <c r="B118" s="202"/>
      <c r="C118" s="202" t="s">
        <v>1001</v>
      </c>
      <c r="D118" s="202" t="s">
        <v>1002</v>
      </c>
      <c r="E118" s="228">
        <v>2316959.2</v>
      </c>
      <c r="F118" s="228">
        <v>0</v>
      </c>
      <c r="G118" s="228"/>
      <c r="H118" s="228">
        <v>0</v>
      </c>
      <c r="I118" s="229">
        <v>0</v>
      </c>
      <c r="J118" s="229">
        <v>0</v>
      </c>
      <c r="K118" s="229">
        <v>0</v>
      </c>
      <c r="L118" s="229">
        <v>0</v>
      </c>
      <c r="M118" s="229">
        <v>0</v>
      </c>
      <c r="N118" s="229">
        <v>0</v>
      </c>
      <c r="O118" s="229">
        <v>0</v>
      </c>
      <c r="P118" s="229">
        <v>0</v>
      </c>
      <c r="Q118" s="229">
        <v>0</v>
      </c>
      <c r="R118" s="229">
        <v>0</v>
      </c>
      <c r="S118" s="229">
        <v>0</v>
      </c>
      <c r="T118" s="228">
        <v>0</v>
      </c>
      <c r="U118" s="228">
        <f t="shared" si="5"/>
        <v>2316959.2</v>
      </c>
      <c r="V118" s="201"/>
      <c r="W118" s="242"/>
      <c r="X118" s="242"/>
      <c r="Y118" s="242"/>
      <c r="Z118" s="242"/>
      <c r="AA118" s="242"/>
      <c r="AB118" s="242"/>
      <c r="AC118" s="242"/>
      <c r="AD118" s="242"/>
      <c r="AE118" s="242"/>
      <c r="AF118" s="242"/>
      <c r="AG118" s="242"/>
      <c r="AH118" s="242"/>
      <c r="AI118" s="242"/>
      <c r="AJ118" s="242"/>
      <c r="AK118" s="242"/>
      <c r="AL118" s="242"/>
      <c r="AM118" s="242"/>
      <c r="AN118" s="242"/>
      <c r="AO118" s="242"/>
      <c r="AP118" s="242"/>
      <c r="AQ118" s="242"/>
      <c r="AR118" s="242"/>
      <c r="AS118" s="242"/>
      <c r="AT118" s="242"/>
    </row>
    <row r="119" spans="1:46" ht="12.75" customHeight="1" collapsed="1">
      <c r="A119" s="231" t="s">
        <v>1182</v>
      </c>
      <c r="B119" s="178"/>
      <c r="C119" s="177" t="s">
        <v>380</v>
      </c>
      <c r="D119" s="179"/>
      <c r="E119" s="182">
        <v>1036134.05</v>
      </c>
      <c r="F119" s="182">
        <v>0</v>
      </c>
      <c r="G119" s="182">
        <v>181276.19</v>
      </c>
      <c r="H119" s="182">
        <v>0</v>
      </c>
      <c r="I119" s="232">
        <v>961270.84</v>
      </c>
      <c r="J119" s="232">
        <v>67214.94</v>
      </c>
      <c r="K119" s="232">
        <v>-857475.829999999</v>
      </c>
      <c r="L119" s="232">
        <v>1288642.99</v>
      </c>
      <c r="M119" s="232">
        <v>5565.12</v>
      </c>
      <c r="N119" s="232">
        <v>-342512.99</v>
      </c>
      <c r="O119" s="232">
        <v>132587.3199999705</v>
      </c>
      <c r="P119" s="232">
        <v>1038474.61</v>
      </c>
      <c r="Q119" s="232">
        <v>-254581.69</v>
      </c>
      <c r="R119" s="232">
        <v>-22778</v>
      </c>
      <c r="S119" s="232">
        <v>3172879.35</v>
      </c>
      <c r="T119" s="182">
        <v>5189286.659999988</v>
      </c>
      <c r="U119" s="182">
        <f>E119+F119+G119+H119+T119</f>
        <v>6406696.899999988</v>
      </c>
      <c r="V119" s="231"/>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row>
    <row r="120" spans="1:22" ht="12.75" customHeight="1">
      <c r="A120" s="177" t="s">
        <v>1007</v>
      </c>
      <c r="B120" s="178"/>
      <c r="C120" s="177" t="s">
        <v>381</v>
      </c>
      <c r="D120" s="179"/>
      <c r="E120" s="182">
        <v>0</v>
      </c>
      <c r="F120" s="182">
        <v>0</v>
      </c>
      <c r="G120" s="182">
        <v>0</v>
      </c>
      <c r="H120" s="182">
        <v>0</v>
      </c>
      <c r="I120" s="233">
        <v>0</v>
      </c>
      <c r="J120" s="233">
        <v>0</v>
      </c>
      <c r="K120" s="233">
        <v>0</v>
      </c>
      <c r="L120" s="233">
        <v>0</v>
      </c>
      <c r="M120" s="233">
        <v>0</v>
      </c>
      <c r="N120" s="233">
        <v>0</v>
      </c>
      <c r="O120" s="233">
        <v>0</v>
      </c>
      <c r="P120" s="233">
        <v>0</v>
      </c>
      <c r="Q120" s="233">
        <v>0</v>
      </c>
      <c r="R120" s="233">
        <v>0</v>
      </c>
      <c r="S120" s="233">
        <v>0</v>
      </c>
      <c r="T120" s="182">
        <v>0</v>
      </c>
      <c r="U120" s="182">
        <f>E120+F120+G120+H120+T120</f>
        <v>0</v>
      </c>
      <c r="V120" s="177"/>
    </row>
    <row r="121" spans="1:22" ht="12.75" customHeight="1">
      <c r="A121" s="177" t="s">
        <v>1017</v>
      </c>
      <c r="B121" s="178"/>
      <c r="C121" s="177" t="s">
        <v>1018</v>
      </c>
      <c r="D121" s="179"/>
      <c r="E121" s="182">
        <v>0</v>
      </c>
      <c r="F121" s="182">
        <v>0</v>
      </c>
      <c r="G121" s="182">
        <v>0</v>
      </c>
      <c r="H121" s="182">
        <v>0</v>
      </c>
      <c r="I121" s="233">
        <v>0</v>
      </c>
      <c r="J121" s="233">
        <v>0</v>
      </c>
      <c r="K121" s="233">
        <v>0</v>
      </c>
      <c r="L121" s="233">
        <v>0</v>
      </c>
      <c r="M121" s="233">
        <v>0</v>
      </c>
      <c r="N121" s="233">
        <v>0</v>
      </c>
      <c r="O121" s="233">
        <v>0</v>
      </c>
      <c r="P121" s="233">
        <v>0</v>
      </c>
      <c r="Q121" s="233">
        <v>0</v>
      </c>
      <c r="R121" s="233">
        <v>0</v>
      </c>
      <c r="S121" s="233">
        <v>0</v>
      </c>
      <c r="T121" s="182">
        <v>0</v>
      </c>
      <c r="U121" s="182">
        <f>E121+F121+G121+H121+T121</f>
        <v>0</v>
      </c>
      <c r="V121" s="177"/>
    </row>
    <row r="122" spans="1:22" ht="12.75" customHeight="1">
      <c r="A122" s="177" t="s">
        <v>1022</v>
      </c>
      <c r="B122" s="178"/>
      <c r="C122" s="177" t="s">
        <v>382</v>
      </c>
      <c r="D122" s="179"/>
      <c r="E122" s="182">
        <v>0</v>
      </c>
      <c r="F122" s="182">
        <v>0</v>
      </c>
      <c r="G122" s="182">
        <v>0</v>
      </c>
      <c r="H122" s="182">
        <v>0</v>
      </c>
      <c r="I122" s="233">
        <v>0</v>
      </c>
      <c r="J122" s="233">
        <v>0</v>
      </c>
      <c r="K122" s="233">
        <v>0</v>
      </c>
      <c r="L122" s="233">
        <v>0</v>
      </c>
      <c r="M122" s="233">
        <v>0</v>
      </c>
      <c r="N122" s="233">
        <v>0</v>
      </c>
      <c r="O122" s="233">
        <v>0</v>
      </c>
      <c r="P122" s="233">
        <v>0</v>
      </c>
      <c r="Q122" s="233">
        <v>0</v>
      </c>
      <c r="R122" s="233">
        <v>0</v>
      </c>
      <c r="S122" s="233">
        <v>0</v>
      </c>
      <c r="T122" s="182">
        <v>0</v>
      </c>
      <c r="U122" s="182">
        <f>E122+F122+G122+H122+T122</f>
        <v>0</v>
      </c>
      <c r="V122" s="177"/>
    </row>
    <row r="123" spans="1:22" ht="12.75" customHeight="1">
      <c r="A123" s="183" t="s">
        <v>305</v>
      </c>
      <c r="B123" s="184"/>
      <c r="C123" s="176" t="s">
        <v>383</v>
      </c>
      <c r="D123" s="66"/>
      <c r="E123" s="186">
        <f>E43+E59+E119+E120+E122+E121</f>
        <v>2378349.33</v>
      </c>
      <c r="F123" s="186">
        <f>F43+F59+F119+F120+F122+F121</f>
        <v>0</v>
      </c>
      <c r="G123" s="186">
        <f>G43+G59+G119+G120+G122+G121</f>
        <v>181276.19</v>
      </c>
      <c r="H123" s="186">
        <f>H43+H59+H119+H120+H122+H121</f>
        <v>0</v>
      </c>
      <c r="I123" s="234">
        <f aca="true" t="shared" si="6" ref="I123:S123">I43+I59+I119+I120+I122+I121</f>
        <v>961270.84</v>
      </c>
      <c r="J123" s="234">
        <f t="shared" si="6"/>
        <v>67214.94</v>
      </c>
      <c r="K123" s="234">
        <f t="shared" si="6"/>
        <v>-813352.639999999</v>
      </c>
      <c r="L123" s="234">
        <f t="shared" si="6"/>
        <v>1318246.74</v>
      </c>
      <c r="M123" s="234">
        <f t="shared" si="6"/>
        <v>5565.12</v>
      </c>
      <c r="N123" s="234">
        <f t="shared" si="6"/>
        <v>-304601.32</v>
      </c>
      <c r="O123" s="234">
        <f t="shared" si="6"/>
        <v>402396.9299999705</v>
      </c>
      <c r="P123" s="234">
        <f t="shared" si="6"/>
        <v>1038474.61</v>
      </c>
      <c r="Q123" s="234">
        <f t="shared" si="6"/>
        <v>-254581.69</v>
      </c>
      <c r="R123" s="234">
        <f t="shared" si="6"/>
        <v>-22778</v>
      </c>
      <c r="S123" s="234">
        <f t="shared" si="6"/>
        <v>3172879.35</v>
      </c>
      <c r="T123" s="186">
        <f>T43+T59+T119+T120+T122+T121</f>
        <v>5570734.879999988</v>
      </c>
      <c r="U123" s="186">
        <f>U43+U59+U119+U120+U122+U121</f>
        <v>8130360.399999988</v>
      </c>
      <c r="V123" s="175"/>
    </row>
    <row r="124" spans="2:21" ht="12.75" customHeight="1">
      <c r="B124" s="184"/>
      <c r="C124" s="185"/>
      <c r="D124" s="75"/>
      <c r="E124" s="182"/>
      <c r="F124" s="182"/>
      <c r="G124" s="182"/>
      <c r="H124" s="182"/>
      <c r="I124" s="189"/>
      <c r="J124" s="189"/>
      <c r="K124" s="189"/>
      <c r="L124" s="189"/>
      <c r="M124" s="189"/>
      <c r="N124" s="189"/>
      <c r="O124" s="189"/>
      <c r="P124" s="189"/>
      <c r="Q124" s="189"/>
      <c r="R124" s="189"/>
      <c r="S124" s="189"/>
      <c r="T124" s="182"/>
      <c r="U124" s="182"/>
    </row>
    <row r="125" spans="1:22" ht="12.75" customHeight="1">
      <c r="A125" s="175"/>
      <c r="B125" s="184" t="s">
        <v>1023</v>
      </c>
      <c r="C125" s="185"/>
      <c r="D125" s="75"/>
      <c r="E125" s="182"/>
      <c r="F125" s="182"/>
      <c r="G125" s="182"/>
      <c r="H125" s="182"/>
      <c r="I125" s="235"/>
      <c r="J125" s="235"/>
      <c r="K125" s="235"/>
      <c r="L125" s="235"/>
      <c r="M125" s="235"/>
      <c r="N125" s="235"/>
      <c r="O125" s="235"/>
      <c r="P125" s="235"/>
      <c r="Q125" s="235"/>
      <c r="R125" s="235"/>
      <c r="S125" s="235"/>
      <c r="T125" s="182"/>
      <c r="U125" s="182"/>
      <c r="V125" s="175"/>
    </row>
    <row r="126" spans="1:22" ht="12.75" customHeight="1">
      <c r="A126" s="183" t="s">
        <v>305</v>
      </c>
      <c r="B126" s="184" t="s">
        <v>1183</v>
      </c>
      <c r="C126" s="185"/>
      <c r="D126" s="75"/>
      <c r="E126" s="186">
        <f>E29-E123</f>
        <v>-2088803.6700000002</v>
      </c>
      <c r="F126" s="186">
        <f>F29-F123</f>
        <v>0</v>
      </c>
      <c r="G126" s="186">
        <f>G29-G123</f>
        <v>-181276.19</v>
      </c>
      <c r="H126" s="186">
        <f>H29-H123</f>
        <v>0</v>
      </c>
      <c r="I126" s="234">
        <f aca="true" t="shared" si="7" ref="I126:S126">I29-I123</f>
        <v>-961270.84</v>
      </c>
      <c r="J126" s="234">
        <f t="shared" si="7"/>
        <v>-67214.94</v>
      </c>
      <c r="K126" s="234">
        <f t="shared" si="7"/>
        <v>813352.639999999</v>
      </c>
      <c r="L126" s="234">
        <f t="shared" si="7"/>
        <v>-1318246.74</v>
      </c>
      <c r="M126" s="234">
        <f t="shared" si="7"/>
        <v>-5565.12</v>
      </c>
      <c r="N126" s="234">
        <f t="shared" si="7"/>
        <v>304601.32</v>
      </c>
      <c r="O126" s="234">
        <f t="shared" si="7"/>
        <v>12353.710000029532</v>
      </c>
      <c r="P126" s="234">
        <f t="shared" si="7"/>
        <v>-983761.61</v>
      </c>
      <c r="Q126" s="234">
        <f t="shared" si="7"/>
        <v>254581.69</v>
      </c>
      <c r="R126" s="234">
        <f t="shared" si="7"/>
        <v>22778</v>
      </c>
      <c r="S126" s="234">
        <f t="shared" si="7"/>
        <v>-3172879.35</v>
      </c>
      <c r="T126" s="186">
        <f>T29-T123</f>
        <v>-5101271.239999988</v>
      </c>
      <c r="U126" s="186">
        <f>U29-U123</f>
        <v>-7371351.099999988</v>
      </c>
      <c r="V126" s="175"/>
    </row>
    <row r="127" spans="2:21" ht="12.75" customHeight="1">
      <c r="B127" s="178"/>
      <c r="C127" s="177"/>
      <c r="D127" s="179"/>
      <c r="E127" s="182"/>
      <c r="F127" s="182"/>
      <c r="G127" s="182"/>
      <c r="H127" s="182"/>
      <c r="I127" s="189"/>
      <c r="J127" s="189"/>
      <c r="K127" s="189"/>
      <c r="L127" s="189"/>
      <c r="M127" s="189"/>
      <c r="N127" s="189"/>
      <c r="O127" s="189"/>
      <c r="P127" s="189"/>
      <c r="Q127" s="189"/>
      <c r="R127" s="189"/>
      <c r="S127" s="189"/>
      <c r="T127" s="182"/>
      <c r="U127" s="182"/>
    </row>
    <row r="128" spans="1:22" ht="12.75" customHeight="1">
      <c r="A128" s="177" t="s">
        <v>1184</v>
      </c>
      <c r="B128" s="178"/>
      <c r="C128" s="177" t="s">
        <v>386</v>
      </c>
      <c r="D128" s="179"/>
      <c r="E128" s="182">
        <v>4620757</v>
      </c>
      <c r="F128" s="182">
        <v>0</v>
      </c>
      <c r="G128" s="182">
        <v>0</v>
      </c>
      <c r="H128" s="182">
        <v>0</v>
      </c>
      <c r="I128" s="233">
        <v>0</v>
      </c>
      <c r="J128" s="233">
        <v>0</v>
      </c>
      <c r="K128" s="233">
        <v>0</v>
      </c>
      <c r="L128" s="233">
        <v>0</v>
      </c>
      <c r="M128" s="233">
        <v>0</v>
      </c>
      <c r="N128" s="233">
        <v>0</v>
      </c>
      <c r="O128" s="233">
        <v>0</v>
      </c>
      <c r="P128" s="233">
        <v>0</v>
      </c>
      <c r="Q128" s="233">
        <v>0</v>
      </c>
      <c r="R128" s="233">
        <v>0</v>
      </c>
      <c r="S128" s="233">
        <v>0</v>
      </c>
      <c r="T128" s="182">
        <v>0</v>
      </c>
      <c r="U128" s="182">
        <f>E128+F128+G128+H128+T128</f>
        <v>4620757</v>
      </c>
      <c r="V128" s="177"/>
    </row>
    <row r="129" spans="2:21" ht="12.75" customHeight="1">
      <c r="B129" s="178"/>
      <c r="C129" s="177"/>
      <c r="D129" s="179"/>
      <c r="E129" s="182"/>
      <c r="F129" s="182"/>
      <c r="G129" s="182"/>
      <c r="H129" s="182"/>
      <c r="I129" s="189"/>
      <c r="J129" s="189"/>
      <c r="K129" s="189"/>
      <c r="L129" s="189"/>
      <c r="M129" s="189"/>
      <c r="N129" s="189"/>
      <c r="O129" s="189"/>
      <c r="P129" s="189"/>
      <c r="Q129" s="189"/>
      <c r="R129" s="189"/>
      <c r="S129" s="189"/>
      <c r="T129" s="182"/>
      <c r="U129" s="182"/>
    </row>
    <row r="130" spans="1:22" ht="12.75" customHeight="1">
      <c r="A130" s="175"/>
      <c r="B130" s="184" t="s">
        <v>1025</v>
      </c>
      <c r="C130" s="185"/>
      <c r="D130" s="179"/>
      <c r="E130" s="182"/>
      <c r="F130" s="182"/>
      <c r="G130" s="182"/>
      <c r="H130" s="182"/>
      <c r="I130" s="235"/>
      <c r="J130" s="235"/>
      <c r="K130" s="235"/>
      <c r="L130" s="235"/>
      <c r="M130" s="235"/>
      <c r="N130" s="235"/>
      <c r="O130" s="235"/>
      <c r="P130" s="235"/>
      <c r="Q130" s="235"/>
      <c r="R130" s="235"/>
      <c r="S130" s="235"/>
      <c r="T130" s="182"/>
      <c r="U130" s="182"/>
      <c r="V130" s="175"/>
    </row>
    <row r="131" spans="1:22" ht="12.75" customHeight="1">
      <c r="A131" s="183" t="s">
        <v>305</v>
      </c>
      <c r="B131" s="184" t="s">
        <v>1185</v>
      </c>
      <c r="C131" s="185"/>
      <c r="D131" s="75"/>
      <c r="E131" s="186">
        <f>E126+E128</f>
        <v>2531953.33</v>
      </c>
      <c r="F131" s="186">
        <f>F126+F128</f>
        <v>0</v>
      </c>
      <c r="G131" s="186">
        <f>G126+G128</f>
        <v>-181276.19</v>
      </c>
      <c r="H131" s="186">
        <f>H126+H128</f>
        <v>0</v>
      </c>
      <c r="I131" s="234">
        <f aca="true" t="shared" si="8" ref="I131:S131">I126+I128</f>
        <v>-961270.84</v>
      </c>
      <c r="J131" s="234">
        <f t="shared" si="8"/>
        <v>-67214.94</v>
      </c>
      <c r="K131" s="234">
        <f t="shared" si="8"/>
        <v>813352.639999999</v>
      </c>
      <c r="L131" s="234">
        <f t="shared" si="8"/>
        <v>-1318246.74</v>
      </c>
      <c r="M131" s="234">
        <f t="shared" si="8"/>
        <v>-5565.12</v>
      </c>
      <c r="N131" s="234">
        <f t="shared" si="8"/>
        <v>304601.32</v>
      </c>
      <c r="O131" s="234">
        <f t="shared" si="8"/>
        <v>12353.710000029532</v>
      </c>
      <c r="P131" s="234">
        <f t="shared" si="8"/>
        <v>-983761.61</v>
      </c>
      <c r="Q131" s="234">
        <f t="shared" si="8"/>
        <v>254581.69</v>
      </c>
      <c r="R131" s="234">
        <f t="shared" si="8"/>
        <v>22778</v>
      </c>
      <c r="S131" s="234">
        <f t="shared" si="8"/>
        <v>-3172879.35</v>
      </c>
      <c r="T131" s="186">
        <f>T126+T128</f>
        <v>-5101271.239999988</v>
      </c>
      <c r="U131" s="186">
        <f>U126+U128</f>
        <v>-2750594.0999999885</v>
      </c>
      <c r="V131" s="175"/>
    </row>
    <row r="132" spans="2:21" ht="12.75" customHeight="1">
      <c r="B132" s="178"/>
      <c r="C132" s="177"/>
      <c r="D132" s="179"/>
      <c r="E132" s="182"/>
      <c r="F132" s="182"/>
      <c r="G132" s="182"/>
      <c r="H132" s="182"/>
      <c r="I132" s="189"/>
      <c r="J132" s="189"/>
      <c r="K132" s="189"/>
      <c r="L132" s="189"/>
      <c r="M132" s="189"/>
      <c r="N132" s="189"/>
      <c r="O132" s="189"/>
      <c r="P132" s="189"/>
      <c r="Q132" s="189"/>
      <c r="R132" s="189"/>
      <c r="S132" s="189"/>
      <c r="T132" s="182"/>
      <c r="U132" s="182"/>
    </row>
    <row r="133" spans="1:22" ht="12.75" customHeight="1">
      <c r="A133" s="175"/>
      <c r="B133" s="184" t="s">
        <v>1186</v>
      </c>
      <c r="C133" s="185"/>
      <c r="D133" s="75"/>
      <c r="E133" s="182"/>
      <c r="F133" s="182"/>
      <c r="G133" s="182"/>
      <c r="H133" s="182"/>
      <c r="I133" s="235"/>
      <c r="J133" s="235"/>
      <c r="K133" s="235"/>
      <c r="L133" s="235"/>
      <c r="M133" s="235"/>
      <c r="N133" s="235"/>
      <c r="O133" s="235"/>
      <c r="P133" s="235"/>
      <c r="Q133" s="235"/>
      <c r="R133" s="235"/>
      <c r="S133" s="235"/>
      <c r="T133" s="182"/>
      <c r="U133" s="182"/>
      <c r="V133" s="175"/>
    </row>
    <row r="134" spans="1:22" ht="12.75" customHeight="1">
      <c r="A134" s="177" t="s">
        <v>1027</v>
      </c>
      <c r="B134" s="178"/>
      <c r="C134" s="177" t="s">
        <v>389</v>
      </c>
      <c r="D134" s="179"/>
      <c r="E134" s="182">
        <v>0</v>
      </c>
      <c r="F134" s="182">
        <v>0</v>
      </c>
      <c r="G134" s="182">
        <v>0</v>
      </c>
      <c r="H134" s="182">
        <v>0</v>
      </c>
      <c r="I134" s="233">
        <v>0</v>
      </c>
      <c r="J134" s="233">
        <v>0</v>
      </c>
      <c r="K134" s="233">
        <v>0</v>
      </c>
      <c r="L134" s="233">
        <v>0</v>
      </c>
      <c r="M134" s="233">
        <v>0</v>
      </c>
      <c r="N134" s="233">
        <v>0</v>
      </c>
      <c r="O134" s="233">
        <v>0</v>
      </c>
      <c r="P134" s="233">
        <v>0</v>
      </c>
      <c r="Q134" s="233">
        <v>0</v>
      </c>
      <c r="R134" s="233">
        <v>0</v>
      </c>
      <c r="S134" s="233">
        <v>0</v>
      </c>
      <c r="T134" s="182">
        <v>0</v>
      </c>
      <c r="U134" s="182">
        <f aca="true" t="shared" si="9" ref="U134:U145">E134+F134+G134+H134+T134</f>
        <v>0</v>
      </c>
      <c r="V134" s="177"/>
    </row>
    <row r="135" spans="1:22" s="203" customFormat="1" ht="12.75" hidden="1" outlineLevel="1">
      <c r="A135" s="201" t="s">
        <v>1031</v>
      </c>
      <c r="B135" s="202"/>
      <c r="C135" s="202" t="s">
        <v>1032</v>
      </c>
      <c r="D135" s="202" t="s">
        <v>1033</v>
      </c>
      <c r="E135" s="228">
        <v>2155841.03</v>
      </c>
      <c r="F135" s="228">
        <v>0</v>
      </c>
      <c r="G135" s="228"/>
      <c r="H135" s="228">
        <v>0</v>
      </c>
      <c r="I135" s="229">
        <v>0</v>
      </c>
      <c r="J135" s="229">
        <v>0</v>
      </c>
      <c r="K135" s="229">
        <v>0</v>
      </c>
      <c r="L135" s="229">
        <v>0</v>
      </c>
      <c r="M135" s="229">
        <v>0</v>
      </c>
      <c r="N135" s="229">
        <v>0</v>
      </c>
      <c r="O135" s="229">
        <v>0</v>
      </c>
      <c r="P135" s="229">
        <v>0</v>
      </c>
      <c r="Q135" s="229">
        <v>0</v>
      </c>
      <c r="R135" s="229">
        <v>0</v>
      </c>
      <c r="S135" s="229">
        <v>0</v>
      </c>
      <c r="T135" s="228">
        <v>0</v>
      </c>
      <c r="U135" s="228">
        <f t="shared" si="9"/>
        <v>2155841.03</v>
      </c>
      <c r="V135" s="201"/>
    </row>
    <row r="136" spans="1:22" s="203" customFormat="1" ht="12.75" hidden="1" outlineLevel="1">
      <c r="A136" s="201" t="s">
        <v>1034</v>
      </c>
      <c r="B136" s="202"/>
      <c r="C136" s="202" t="s">
        <v>1035</v>
      </c>
      <c r="D136" s="202" t="s">
        <v>1036</v>
      </c>
      <c r="E136" s="228">
        <v>-3764630.25</v>
      </c>
      <c r="F136" s="228">
        <v>0</v>
      </c>
      <c r="G136" s="228"/>
      <c r="H136" s="228">
        <v>0</v>
      </c>
      <c r="I136" s="229">
        <v>0</v>
      </c>
      <c r="J136" s="229">
        <v>0</v>
      </c>
      <c r="K136" s="229">
        <v>0</v>
      </c>
      <c r="L136" s="229">
        <v>0</v>
      </c>
      <c r="M136" s="229">
        <v>0</v>
      </c>
      <c r="N136" s="229">
        <v>0</v>
      </c>
      <c r="O136" s="229">
        <v>0</v>
      </c>
      <c r="P136" s="229">
        <v>0</v>
      </c>
      <c r="Q136" s="229">
        <v>0</v>
      </c>
      <c r="R136" s="229">
        <v>0</v>
      </c>
      <c r="S136" s="229">
        <v>0</v>
      </c>
      <c r="T136" s="228">
        <v>0</v>
      </c>
      <c r="U136" s="228">
        <f t="shared" si="9"/>
        <v>-3764630.25</v>
      </c>
      <c r="V136" s="201"/>
    </row>
    <row r="137" spans="1:22" s="203" customFormat="1" ht="12.75" hidden="1" outlineLevel="1">
      <c r="A137" s="201" t="s">
        <v>1043</v>
      </c>
      <c r="B137" s="202"/>
      <c r="C137" s="202" t="s">
        <v>1044</v>
      </c>
      <c r="D137" s="202" t="s">
        <v>1045</v>
      </c>
      <c r="E137" s="228">
        <v>-3317.1</v>
      </c>
      <c r="F137" s="228">
        <v>0</v>
      </c>
      <c r="G137" s="228"/>
      <c r="H137" s="228">
        <v>0</v>
      </c>
      <c r="I137" s="229">
        <v>77127.79</v>
      </c>
      <c r="J137" s="229">
        <v>21238.59</v>
      </c>
      <c r="K137" s="229">
        <v>113316.69</v>
      </c>
      <c r="L137" s="229">
        <v>207855.37</v>
      </c>
      <c r="M137" s="229">
        <v>34663.44</v>
      </c>
      <c r="N137" s="229">
        <v>524872.92</v>
      </c>
      <c r="O137" s="229">
        <v>991731.85</v>
      </c>
      <c r="P137" s="229">
        <v>852585.11</v>
      </c>
      <c r="Q137" s="229">
        <v>23675.13</v>
      </c>
      <c r="R137" s="229">
        <v>27293.37</v>
      </c>
      <c r="S137" s="229">
        <v>199931.56</v>
      </c>
      <c r="T137" s="228">
        <v>3074291.82</v>
      </c>
      <c r="U137" s="228">
        <f t="shared" si="9"/>
        <v>3070974.7199999997</v>
      </c>
      <c r="V137" s="201"/>
    </row>
    <row r="138" spans="1:22" s="203" customFormat="1" ht="12.75" hidden="1" outlineLevel="1">
      <c r="A138" s="201" t="s">
        <v>1046</v>
      </c>
      <c r="B138" s="202"/>
      <c r="C138" s="202" t="s">
        <v>1047</v>
      </c>
      <c r="D138" s="202" t="s">
        <v>1048</v>
      </c>
      <c r="E138" s="228">
        <v>0</v>
      </c>
      <c r="F138" s="228">
        <v>0</v>
      </c>
      <c r="G138" s="228"/>
      <c r="H138" s="228">
        <v>0</v>
      </c>
      <c r="I138" s="229">
        <v>0</v>
      </c>
      <c r="J138" s="229">
        <v>0</v>
      </c>
      <c r="K138" s="229">
        <v>85304.86</v>
      </c>
      <c r="L138" s="229">
        <v>0</v>
      </c>
      <c r="M138" s="229">
        <v>-24667.03</v>
      </c>
      <c r="N138" s="229">
        <v>651551.18</v>
      </c>
      <c r="O138" s="229">
        <v>560371.88</v>
      </c>
      <c r="P138" s="229">
        <v>0</v>
      </c>
      <c r="Q138" s="229">
        <v>0</v>
      </c>
      <c r="R138" s="229">
        <v>0</v>
      </c>
      <c r="S138" s="229">
        <v>0</v>
      </c>
      <c r="T138" s="228">
        <v>1272560.89</v>
      </c>
      <c r="U138" s="228">
        <f t="shared" si="9"/>
        <v>1272560.89</v>
      </c>
      <c r="V138" s="201"/>
    </row>
    <row r="139" spans="1:22" s="203" customFormat="1" ht="12.75" hidden="1" outlineLevel="1">
      <c r="A139" s="201" t="s">
        <v>1052</v>
      </c>
      <c r="B139" s="202"/>
      <c r="C139" s="202" t="s">
        <v>1053</v>
      </c>
      <c r="D139" s="202" t="s">
        <v>1054</v>
      </c>
      <c r="E139" s="228">
        <v>-32248.2</v>
      </c>
      <c r="F139" s="228">
        <v>0</v>
      </c>
      <c r="G139" s="228"/>
      <c r="H139" s="228">
        <v>0</v>
      </c>
      <c r="I139" s="229">
        <v>0</v>
      </c>
      <c r="J139" s="229">
        <v>0</v>
      </c>
      <c r="K139" s="229">
        <v>0</v>
      </c>
      <c r="L139" s="229">
        <v>0</v>
      </c>
      <c r="M139" s="229">
        <v>0</v>
      </c>
      <c r="N139" s="229">
        <v>0</v>
      </c>
      <c r="O139" s="229">
        <v>0</v>
      </c>
      <c r="P139" s="229">
        <v>40330.79</v>
      </c>
      <c r="Q139" s="229">
        <v>0</v>
      </c>
      <c r="R139" s="229">
        <v>0</v>
      </c>
      <c r="S139" s="229">
        <v>0</v>
      </c>
      <c r="T139" s="228">
        <v>40330.79</v>
      </c>
      <c r="U139" s="228">
        <f t="shared" si="9"/>
        <v>8082.59</v>
      </c>
      <c r="V139" s="201"/>
    </row>
    <row r="140" spans="1:22" s="203" customFormat="1" ht="12.75" hidden="1" outlineLevel="1">
      <c r="A140" s="201" t="s">
        <v>1055</v>
      </c>
      <c r="B140" s="202"/>
      <c r="C140" s="202" t="s">
        <v>1056</v>
      </c>
      <c r="D140" s="202" t="s">
        <v>1057</v>
      </c>
      <c r="E140" s="228">
        <v>8589668.33</v>
      </c>
      <c r="F140" s="228">
        <v>0</v>
      </c>
      <c r="G140" s="228"/>
      <c r="H140" s="228">
        <v>0</v>
      </c>
      <c r="I140" s="229">
        <v>0</v>
      </c>
      <c r="J140" s="229">
        <v>0</v>
      </c>
      <c r="K140" s="229">
        <v>0</v>
      </c>
      <c r="L140" s="229">
        <v>0</v>
      </c>
      <c r="M140" s="229">
        <v>0</v>
      </c>
      <c r="N140" s="229">
        <v>0</v>
      </c>
      <c r="O140" s="229">
        <v>0</v>
      </c>
      <c r="P140" s="229">
        <v>889785.71</v>
      </c>
      <c r="Q140" s="229">
        <v>0</v>
      </c>
      <c r="R140" s="229">
        <v>0</v>
      </c>
      <c r="S140" s="229">
        <v>0</v>
      </c>
      <c r="T140" s="228">
        <v>889785.71</v>
      </c>
      <c r="U140" s="228">
        <f t="shared" si="9"/>
        <v>9479454.04</v>
      </c>
      <c r="V140" s="201"/>
    </row>
    <row r="141" spans="1:22" ht="12.75" customHeight="1" collapsed="1">
      <c r="A141" s="177" t="s">
        <v>1058</v>
      </c>
      <c r="B141" s="178"/>
      <c r="C141" s="177" t="s">
        <v>1059</v>
      </c>
      <c r="D141" s="179"/>
      <c r="E141" s="182">
        <v>6945313.81</v>
      </c>
      <c r="F141" s="182">
        <v>0</v>
      </c>
      <c r="G141" s="182">
        <v>105527.04</v>
      </c>
      <c r="H141" s="182">
        <v>0</v>
      </c>
      <c r="I141" s="233">
        <v>77127.79</v>
      </c>
      <c r="J141" s="233">
        <v>21238.59</v>
      </c>
      <c r="K141" s="233">
        <v>198621.55</v>
      </c>
      <c r="L141" s="233">
        <v>207855.37</v>
      </c>
      <c r="M141" s="233">
        <v>9996.41</v>
      </c>
      <c r="N141" s="233">
        <v>1176424.1</v>
      </c>
      <c r="O141" s="233">
        <v>1552103.73</v>
      </c>
      <c r="P141" s="233">
        <v>1782701.61</v>
      </c>
      <c r="Q141" s="233">
        <v>23675.13</v>
      </c>
      <c r="R141" s="233">
        <v>27293.37</v>
      </c>
      <c r="S141" s="233">
        <v>199931.56</v>
      </c>
      <c r="T141" s="182">
        <v>5276969.21</v>
      </c>
      <c r="U141" s="182">
        <f t="shared" si="9"/>
        <v>12327810.059999999</v>
      </c>
      <c r="V141" s="177"/>
    </row>
    <row r="142" spans="1:22" ht="12.75" customHeight="1">
      <c r="A142" s="177" t="s">
        <v>1187</v>
      </c>
      <c r="B142" s="178"/>
      <c r="C142" s="177" t="s">
        <v>391</v>
      </c>
      <c r="D142" s="179"/>
      <c r="E142" s="182">
        <v>0</v>
      </c>
      <c r="F142" s="182">
        <v>0</v>
      </c>
      <c r="G142" s="182">
        <v>0</v>
      </c>
      <c r="H142" s="182">
        <v>0</v>
      </c>
      <c r="I142" s="233">
        <v>0</v>
      </c>
      <c r="J142" s="233">
        <v>0</v>
      </c>
      <c r="K142" s="233">
        <v>0</v>
      </c>
      <c r="L142" s="233">
        <v>0</v>
      </c>
      <c r="M142" s="233">
        <v>0</v>
      </c>
      <c r="N142" s="233">
        <v>0</v>
      </c>
      <c r="O142" s="233">
        <v>0</v>
      </c>
      <c r="P142" s="233">
        <v>0</v>
      </c>
      <c r="Q142" s="233">
        <v>0</v>
      </c>
      <c r="R142" s="233">
        <v>0</v>
      </c>
      <c r="S142" s="233">
        <v>0</v>
      </c>
      <c r="T142" s="182">
        <v>0</v>
      </c>
      <c r="U142" s="182">
        <f t="shared" si="9"/>
        <v>0</v>
      </c>
      <c r="V142" s="177"/>
    </row>
    <row r="143" spans="1:22" ht="12.75" customHeight="1">
      <c r="A143" s="177" t="s">
        <v>1072</v>
      </c>
      <c r="B143" s="178"/>
      <c r="C143" s="177" t="s">
        <v>392</v>
      </c>
      <c r="D143" s="179"/>
      <c r="E143" s="182">
        <v>0</v>
      </c>
      <c r="F143" s="182">
        <v>0</v>
      </c>
      <c r="G143" s="182">
        <v>0</v>
      </c>
      <c r="H143" s="182">
        <v>0</v>
      </c>
      <c r="I143" s="233">
        <v>0</v>
      </c>
      <c r="J143" s="233">
        <v>0</v>
      </c>
      <c r="K143" s="233">
        <v>0</v>
      </c>
      <c r="L143" s="233">
        <v>0</v>
      </c>
      <c r="M143" s="233">
        <v>0</v>
      </c>
      <c r="N143" s="233">
        <v>0</v>
      </c>
      <c r="O143" s="233">
        <v>0</v>
      </c>
      <c r="P143" s="233">
        <v>0</v>
      </c>
      <c r="Q143" s="233">
        <v>0</v>
      </c>
      <c r="R143" s="233">
        <v>0</v>
      </c>
      <c r="S143" s="233">
        <v>0</v>
      </c>
      <c r="T143" s="182">
        <v>0</v>
      </c>
      <c r="U143" s="182">
        <f t="shared" si="9"/>
        <v>0</v>
      </c>
      <c r="V143" s="177"/>
    </row>
    <row r="144" spans="1:22" ht="12.75" customHeight="1">
      <c r="A144" s="177" t="s">
        <v>1079</v>
      </c>
      <c r="B144" s="178"/>
      <c r="C144" s="177" t="s">
        <v>1080</v>
      </c>
      <c r="D144" s="179"/>
      <c r="E144" s="182">
        <v>0</v>
      </c>
      <c r="F144" s="182">
        <v>0</v>
      </c>
      <c r="G144" s="182">
        <v>0</v>
      </c>
      <c r="H144" s="182">
        <v>0</v>
      </c>
      <c r="I144" s="233">
        <v>0</v>
      </c>
      <c r="J144" s="233">
        <v>0</v>
      </c>
      <c r="K144" s="233">
        <v>0</v>
      </c>
      <c r="L144" s="233">
        <v>0</v>
      </c>
      <c r="M144" s="233">
        <v>0</v>
      </c>
      <c r="N144" s="233">
        <v>0</v>
      </c>
      <c r="O144" s="233">
        <v>0</v>
      </c>
      <c r="P144" s="233">
        <v>0</v>
      </c>
      <c r="Q144" s="233">
        <v>0</v>
      </c>
      <c r="R144" s="233">
        <v>0</v>
      </c>
      <c r="S144" s="233">
        <v>0</v>
      </c>
      <c r="T144" s="182">
        <v>0</v>
      </c>
      <c r="U144" s="182">
        <f t="shared" si="9"/>
        <v>0</v>
      </c>
      <c r="V144" s="177"/>
    </row>
    <row r="145" spans="1:22" ht="12.75" customHeight="1">
      <c r="A145" s="177" t="s">
        <v>1081</v>
      </c>
      <c r="B145" s="178"/>
      <c r="C145" s="177" t="s">
        <v>1082</v>
      </c>
      <c r="D145" s="179"/>
      <c r="E145" s="182">
        <v>0</v>
      </c>
      <c r="F145" s="182">
        <v>0</v>
      </c>
      <c r="G145" s="182">
        <v>0</v>
      </c>
      <c r="H145" s="182">
        <v>0</v>
      </c>
      <c r="I145" s="233">
        <v>0</v>
      </c>
      <c r="J145" s="233">
        <v>0</v>
      </c>
      <c r="K145" s="233">
        <v>0</v>
      </c>
      <c r="L145" s="233">
        <v>0</v>
      </c>
      <c r="M145" s="233">
        <v>0</v>
      </c>
      <c r="N145" s="233">
        <v>0</v>
      </c>
      <c r="O145" s="233">
        <v>0</v>
      </c>
      <c r="P145" s="233">
        <v>0</v>
      </c>
      <c r="Q145" s="233">
        <v>0</v>
      </c>
      <c r="R145" s="233">
        <v>0</v>
      </c>
      <c r="S145" s="233">
        <v>0</v>
      </c>
      <c r="T145" s="182">
        <v>0</v>
      </c>
      <c r="U145" s="182">
        <f t="shared" si="9"/>
        <v>0</v>
      </c>
      <c r="V145" s="177"/>
    </row>
    <row r="146" spans="2:21" ht="12.75" customHeight="1">
      <c r="B146" s="178"/>
      <c r="C146" s="177"/>
      <c r="D146" s="179"/>
      <c r="E146" s="182"/>
      <c r="F146" s="182"/>
      <c r="G146" s="182"/>
      <c r="H146" s="182"/>
      <c r="I146" s="189"/>
      <c r="J146" s="189"/>
      <c r="K146" s="189"/>
      <c r="L146" s="189"/>
      <c r="M146" s="189"/>
      <c r="N146" s="189"/>
      <c r="O146" s="189"/>
      <c r="P146" s="189"/>
      <c r="Q146" s="189"/>
      <c r="R146" s="189"/>
      <c r="S146" s="189"/>
      <c r="T146" s="182"/>
      <c r="U146" s="182"/>
    </row>
    <row r="147" spans="1:22" s="190" customFormat="1" ht="12.75" customHeight="1">
      <c r="A147" s="183"/>
      <c r="B147" s="184"/>
      <c r="C147" s="185" t="s">
        <v>1083</v>
      </c>
      <c r="D147" s="75"/>
      <c r="E147" s="186"/>
      <c r="F147" s="186"/>
      <c r="G147" s="186"/>
      <c r="H147" s="186"/>
      <c r="I147" s="234"/>
      <c r="J147" s="234"/>
      <c r="K147" s="234"/>
      <c r="L147" s="234"/>
      <c r="M147" s="234"/>
      <c r="N147" s="234"/>
      <c r="O147" s="234"/>
      <c r="P147" s="234"/>
      <c r="Q147" s="234"/>
      <c r="R147" s="234"/>
      <c r="S147" s="234"/>
      <c r="T147" s="186"/>
      <c r="U147" s="186"/>
      <c r="V147" s="183"/>
    </row>
    <row r="148" spans="1:22" s="190" customFormat="1" ht="12.75" customHeight="1">
      <c r="A148" s="183" t="s">
        <v>305</v>
      </c>
      <c r="B148" s="184"/>
      <c r="C148" s="185" t="s">
        <v>395</v>
      </c>
      <c r="D148" s="75"/>
      <c r="E148" s="186">
        <f>E145+E143+E142+E141+E134+E144</f>
        <v>6945313.81</v>
      </c>
      <c r="F148" s="186">
        <f>F145+F143+F142+F141+F134+F144</f>
        <v>0</v>
      </c>
      <c r="G148" s="186">
        <f>G145+G143+G142+G141+G134+G144</f>
        <v>105527.04</v>
      </c>
      <c r="H148" s="186">
        <f>H145+H143+H142+H141+H134+H144</f>
        <v>0</v>
      </c>
      <c r="I148" s="234">
        <f aca="true" t="shared" si="10" ref="I148:S148">I145+I143+I142+I141+I134+I144</f>
        <v>77127.79</v>
      </c>
      <c r="J148" s="234">
        <f t="shared" si="10"/>
        <v>21238.59</v>
      </c>
      <c r="K148" s="234">
        <f t="shared" si="10"/>
        <v>198621.55</v>
      </c>
      <c r="L148" s="234">
        <f t="shared" si="10"/>
        <v>207855.37</v>
      </c>
      <c r="M148" s="234">
        <f t="shared" si="10"/>
        <v>9996.41</v>
      </c>
      <c r="N148" s="234">
        <f t="shared" si="10"/>
        <v>1176424.1</v>
      </c>
      <c r="O148" s="234">
        <f t="shared" si="10"/>
        <v>1552103.73</v>
      </c>
      <c r="P148" s="234">
        <f t="shared" si="10"/>
        <v>1782701.61</v>
      </c>
      <c r="Q148" s="234">
        <f t="shared" si="10"/>
        <v>23675.13</v>
      </c>
      <c r="R148" s="234">
        <f t="shared" si="10"/>
        <v>27293.37</v>
      </c>
      <c r="S148" s="234">
        <f t="shared" si="10"/>
        <v>199931.56</v>
      </c>
      <c r="T148" s="186">
        <f>T145+T143+T142+T141+T134+T144</f>
        <v>5276969.21</v>
      </c>
      <c r="U148" s="186">
        <f>U145+U143+U142+U141+U134+U144</f>
        <v>12327810.059999999</v>
      </c>
      <c r="V148" s="183"/>
    </row>
    <row r="149" spans="2:21" ht="12.75" customHeight="1">
      <c r="B149" s="178"/>
      <c r="C149" s="177"/>
      <c r="D149" s="179"/>
      <c r="E149" s="182"/>
      <c r="F149" s="182"/>
      <c r="G149" s="182"/>
      <c r="H149" s="182"/>
      <c r="I149" s="189"/>
      <c r="J149" s="189"/>
      <c r="K149" s="189"/>
      <c r="L149" s="189"/>
      <c r="M149" s="189"/>
      <c r="N149" s="189"/>
      <c r="O149" s="189"/>
      <c r="P149" s="189"/>
      <c r="Q149" s="189"/>
      <c r="R149" s="189"/>
      <c r="S149" s="189"/>
      <c r="T149" s="182"/>
      <c r="U149" s="182"/>
    </row>
    <row r="150" spans="1:22" ht="12.75" customHeight="1">
      <c r="A150" s="177"/>
      <c r="B150" s="178"/>
      <c r="C150" s="177" t="s">
        <v>396</v>
      </c>
      <c r="D150" s="179"/>
      <c r="E150" s="182">
        <v>0</v>
      </c>
      <c r="F150" s="182">
        <v>0</v>
      </c>
      <c r="G150" s="182">
        <v>0</v>
      </c>
      <c r="H150" s="182">
        <v>0</v>
      </c>
      <c r="I150" s="233"/>
      <c r="J150" s="233"/>
      <c r="K150" s="233"/>
      <c r="L150" s="233"/>
      <c r="M150" s="233"/>
      <c r="N150" s="233"/>
      <c r="O150" s="233"/>
      <c r="P150" s="233"/>
      <c r="Q150" s="233"/>
      <c r="R150" s="233"/>
      <c r="S150" s="233"/>
      <c r="T150" s="182">
        <v>0</v>
      </c>
      <c r="U150" s="182">
        <f>E150+F150+G150+H150+T150</f>
        <v>0</v>
      </c>
      <c r="V150" s="177"/>
    </row>
    <row r="151" spans="1:22" ht="12.75" customHeight="1">
      <c r="A151" s="177"/>
      <c r="B151" s="178"/>
      <c r="C151" s="177" t="s">
        <v>397</v>
      </c>
      <c r="D151" s="179"/>
      <c r="E151" s="182">
        <v>0</v>
      </c>
      <c r="F151" s="182">
        <v>0</v>
      </c>
      <c r="G151" s="182">
        <v>0</v>
      </c>
      <c r="H151" s="182">
        <v>0</v>
      </c>
      <c r="I151" s="233"/>
      <c r="J151" s="233"/>
      <c r="K151" s="233"/>
      <c r="L151" s="233"/>
      <c r="M151" s="233"/>
      <c r="N151" s="233"/>
      <c r="O151" s="233"/>
      <c r="P151" s="233"/>
      <c r="Q151" s="233"/>
      <c r="R151" s="233"/>
      <c r="S151" s="233"/>
      <c r="T151" s="182">
        <v>0</v>
      </c>
      <c r="U151" s="182">
        <f>E151+F151+G151+H151+T151</f>
        <v>0</v>
      </c>
      <c r="V151" s="177"/>
    </row>
    <row r="152" spans="1:22" ht="12.75" customHeight="1">
      <c r="A152" s="192" t="s">
        <v>303</v>
      </c>
      <c r="B152" s="178"/>
      <c r="C152" s="177" t="s">
        <v>398</v>
      </c>
      <c r="D152" s="179"/>
      <c r="E152" s="182">
        <v>0</v>
      </c>
      <c r="F152" s="182">
        <v>0</v>
      </c>
      <c r="G152" s="182">
        <v>0</v>
      </c>
      <c r="H152" s="182">
        <v>0</v>
      </c>
      <c r="I152" s="236"/>
      <c r="J152" s="236"/>
      <c r="K152" s="236"/>
      <c r="L152" s="236"/>
      <c r="M152" s="236"/>
      <c r="N152" s="236"/>
      <c r="O152" s="236"/>
      <c r="P152" s="236"/>
      <c r="Q152" s="236"/>
      <c r="R152" s="236"/>
      <c r="S152" s="236"/>
      <c r="T152" s="182">
        <v>0</v>
      </c>
      <c r="U152" s="182">
        <f>E152+F152+G152+H152+T152</f>
        <v>0</v>
      </c>
      <c r="V152" s="192"/>
    </row>
    <row r="153" spans="1:22" s="238" customFormat="1" ht="12.75" customHeight="1">
      <c r="A153" s="161"/>
      <c r="B153" s="184"/>
      <c r="C153" s="185"/>
      <c r="D153" s="75"/>
      <c r="E153" s="186"/>
      <c r="F153" s="186"/>
      <c r="G153" s="186"/>
      <c r="H153" s="186"/>
      <c r="I153" s="237"/>
      <c r="J153" s="237"/>
      <c r="K153" s="237"/>
      <c r="L153" s="237"/>
      <c r="M153" s="237"/>
      <c r="N153" s="237"/>
      <c r="O153" s="237"/>
      <c r="P153" s="237"/>
      <c r="Q153" s="237"/>
      <c r="R153" s="237"/>
      <c r="S153" s="237"/>
      <c r="T153" s="186"/>
      <c r="U153" s="186"/>
      <c r="V153" s="161"/>
    </row>
    <row r="154" spans="1:22" s="238" customFormat="1" ht="12.75" customHeight="1">
      <c r="A154" s="161"/>
      <c r="B154" s="184"/>
      <c r="C154" s="176" t="s">
        <v>1188</v>
      </c>
      <c r="D154" s="75"/>
      <c r="E154" s="186"/>
      <c r="F154" s="186"/>
      <c r="G154" s="186"/>
      <c r="H154" s="186"/>
      <c r="I154" s="237"/>
      <c r="J154" s="237"/>
      <c r="K154" s="237"/>
      <c r="L154" s="237"/>
      <c r="M154" s="237"/>
      <c r="N154" s="237"/>
      <c r="O154" s="237"/>
      <c r="P154" s="237"/>
      <c r="Q154" s="237"/>
      <c r="R154" s="237"/>
      <c r="S154" s="237"/>
      <c r="T154" s="186"/>
      <c r="U154" s="186"/>
      <c r="V154" s="161"/>
    </row>
    <row r="155" spans="1:22" s="190" customFormat="1" ht="12.75" customHeight="1">
      <c r="A155" s="183" t="s">
        <v>305</v>
      </c>
      <c r="B155" s="184"/>
      <c r="C155" s="176" t="s">
        <v>1189</v>
      </c>
      <c r="D155" s="66"/>
      <c r="E155" s="186">
        <f>E148+E150+E151+E152</f>
        <v>6945313.81</v>
      </c>
      <c r="F155" s="186">
        <f>F148+F150+F151+F152</f>
        <v>0</v>
      </c>
      <c r="G155" s="186">
        <f>G148+G150+G151+G152</f>
        <v>105527.04</v>
      </c>
      <c r="H155" s="186">
        <f>H148+H150+H151+H152</f>
        <v>0</v>
      </c>
      <c r="I155" s="234">
        <f aca="true" t="shared" si="11" ref="I155:S155">I148+I150+I151+I152</f>
        <v>77127.79</v>
      </c>
      <c r="J155" s="234">
        <f t="shared" si="11"/>
        <v>21238.59</v>
      </c>
      <c r="K155" s="234">
        <f t="shared" si="11"/>
        <v>198621.55</v>
      </c>
      <c r="L155" s="234">
        <f t="shared" si="11"/>
        <v>207855.37</v>
      </c>
      <c r="M155" s="234">
        <f t="shared" si="11"/>
        <v>9996.41</v>
      </c>
      <c r="N155" s="234">
        <f t="shared" si="11"/>
        <v>1176424.1</v>
      </c>
      <c r="O155" s="234">
        <f t="shared" si="11"/>
        <v>1552103.73</v>
      </c>
      <c r="P155" s="234">
        <f t="shared" si="11"/>
        <v>1782701.61</v>
      </c>
      <c r="Q155" s="234">
        <f t="shared" si="11"/>
        <v>23675.13</v>
      </c>
      <c r="R155" s="234">
        <f t="shared" si="11"/>
        <v>27293.37</v>
      </c>
      <c r="S155" s="234">
        <f t="shared" si="11"/>
        <v>199931.56</v>
      </c>
      <c r="T155" s="186">
        <f>T148+T150+T151+T152</f>
        <v>5276969.21</v>
      </c>
      <c r="U155" s="186">
        <f>U148+U150+U151+U152</f>
        <v>12327810.059999999</v>
      </c>
      <c r="V155" s="183"/>
    </row>
    <row r="156" spans="1:22" ht="12.75" customHeight="1">
      <c r="A156" s="175"/>
      <c r="B156" s="178"/>
      <c r="C156" s="177"/>
      <c r="D156" s="179"/>
      <c r="E156" s="182"/>
      <c r="F156" s="182"/>
      <c r="G156" s="182"/>
      <c r="H156" s="182"/>
      <c r="I156" s="235"/>
      <c r="J156" s="235"/>
      <c r="K156" s="235"/>
      <c r="L156" s="235"/>
      <c r="M156" s="235"/>
      <c r="N156" s="235"/>
      <c r="O156" s="235"/>
      <c r="P156" s="235"/>
      <c r="Q156" s="235"/>
      <c r="R156" s="235"/>
      <c r="S156" s="235"/>
      <c r="T156" s="182"/>
      <c r="U156" s="182"/>
      <c r="V156" s="175"/>
    </row>
    <row r="157" spans="1:22" s="203" customFormat="1" ht="12.75" hidden="1" outlineLevel="1">
      <c r="A157" s="201" t="s">
        <v>1088</v>
      </c>
      <c r="B157" s="202"/>
      <c r="C157" s="202" t="s">
        <v>1089</v>
      </c>
      <c r="D157" s="202" t="s">
        <v>1090</v>
      </c>
      <c r="E157" s="228">
        <v>5609101.08</v>
      </c>
      <c r="F157" s="228">
        <v>0</v>
      </c>
      <c r="G157" s="228"/>
      <c r="H157" s="228">
        <v>0</v>
      </c>
      <c r="I157" s="229">
        <v>0</v>
      </c>
      <c r="J157" s="229">
        <v>0</v>
      </c>
      <c r="K157" s="229">
        <v>0</v>
      </c>
      <c r="L157" s="229">
        <v>0</v>
      </c>
      <c r="M157" s="229">
        <v>0</v>
      </c>
      <c r="N157" s="229">
        <v>0</v>
      </c>
      <c r="O157" s="229">
        <v>0</v>
      </c>
      <c r="P157" s="229">
        <v>0</v>
      </c>
      <c r="Q157" s="229">
        <v>0</v>
      </c>
      <c r="R157" s="229">
        <v>0</v>
      </c>
      <c r="S157" s="229">
        <v>0</v>
      </c>
      <c r="T157" s="228">
        <v>0</v>
      </c>
      <c r="U157" s="228">
        <f aca="true" t="shared" si="12" ref="U157:U164">E157+F157+G157+H157+T157</f>
        <v>5609101.08</v>
      </c>
      <c r="V157" s="201"/>
    </row>
    <row r="158" spans="1:22" s="203" customFormat="1" ht="12.75" hidden="1" outlineLevel="1">
      <c r="A158" s="201" t="s">
        <v>1091</v>
      </c>
      <c r="B158" s="202"/>
      <c r="C158" s="202" t="s">
        <v>1092</v>
      </c>
      <c r="D158" s="202" t="s">
        <v>1093</v>
      </c>
      <c r="E158" s="228">
        <v>-7407084.45</v>
      </c>
      <c r="F158" s="228">
        <v>0</v>
      </c>
      <c r="G158" s="228"/>
      <c r="H158" s="228">
        <v>0</v>
      </c>
      <c r="I158" s="229">
        <v>0</v>
      </c>
      <c r="J158" s="229">
        <v>0</v>
      </c>
      <c r="K158" s="229">
        <v>0</v>
      </c>
      <c r="L158" s="229">
        <v>0</v>
      </c>
      <c r="M158" s="229">
        <v>0</v>
      </c>
      <c r="N158" s="229">
        <v>0</v>
      </c>
      <c r="O158" s="229">
        <v>0</v>
      </c>
      <c r="P158" s="229">
        <v>0</v>
      </c>
      <c r="Q158" s="229">
        <v>0</v>
      </c>
      <c r="R158" s="229">
        <v>0</v>
      </c>
      <c r="S158" s="229">
        <v>0</v>
      </c>
      <c r="T158" s="228">
        <v>0</v>
      </c>
      <c r="U158" s="228">
        <f t="shared" si="12"/>
        <v>-7407084.45</v>
      </c>
      <c r="V158" s="201"/>
    </row>
    <row r="159" spans="1:22" ht="12.75" customHeight="1" collapsed="1">
      <c r="A159" s="177" t="s">
        <v>1098</v>
      </c>
      <c r="B159" s="178"/>
      <c r="C159" s="177" t="s">
        <v>399</v>
      </c>
      <c r="D159" s="179"/>
      <c r="E159" s="182">
        <v>-1797983.37</v>
      </c>
      <c r="F159" s="182">
        <v>0</v>
      </c>
      <c r="G159" s="182">
        <v>2395533.76</v>
      </c>
      <c r="H159" s="182">
        <v>0</v>
      </c>
      <c r="I159" s="233">
        <v>0</v>
      </c>
      <c r="J159" s="233">
        <v>0</v>
      </c>
      <c r="K159" s="233">
        <v>0</v>
      </c>
      <c r="L159" s="233">
        <v>0</v>
      </c>
      <c r="M159" s="233">
        <v>0</v>
      </c>
      <c r="N159" s="233">
        <v>0</v>
      </c>
      <c r="O159" s="233">
        <v>0</v>
      </c>
      <c r="P159" s="233">
        <v>0</v>
      </c>
      <c r="Q159" s="233">
        <v>0</v>
      </c>
      <c r="R159" s="233">
        <v>0</v>
      </c>
      <c r="S159" s="233">
        <v>0</v>
      </c>
      <c r="T159" s="182">
        <v>0</v>
      </c>
      <c r="U159" s="182">
        <f t="shared" si="12"/>
        <v>597550.3899999997</v>
      </c>
      <c r="V159" s="177"/>
    </row>
    <row r="160" spans="1:22" s="203" customFormat="1" ht="12.75" hidden="1" outlineLevel="1">
      <c r="A160" s="201" t="s">
        <v>1108</v>
      </c>
      <c r="B160" s="202"/>
      <c r="C160" s="202" t="s">
        <v>1109</v>
      </c>
      <c r="D160" s="202" t="s">
        <v>1110</v>
      </c>
      <c r="E160" s="228">
        <v>27818.6</v>
      </c>
      <c r="F160" s="228">
        <v>0</v>
      </c>
      <c r="G160" s="228"/>
      <c r="H160" s="228">
        <v>0</v>
      </c>
      <c r="I160" s="229">
        <v>0</v>
      </c>
      <c r="J160" s="229">
        <v>0</v>
      </c>
      <c r="K160" s="229">
        <v>0</v>
      </c>
      <c r="L160" s="229">
        <v>0</v>
      </c>
      <c r="M160" s="229">
        <v>0</v>
      </c>
      <c r="N160" s="229">
        <v>0</v>
      </c>
      <c r="O160" s="229">
        <v>0</v>
      </c>
      <c r="P160" s="229">
        <v>0</v>
      </c>
      <c r="Q160" s="229">
        <v>0</v>
      </c>
      <c r="R160" s="229">
        <v>0</v>
      </c>
      <c r="S160" s="229">
        <v>0</v>
      </c>
      <c r="T160" s="228">
        <v>0</v>
      </c>
      <c r="U160" s="228">
        <f t="shared" si="12"/>
        <v>27818.6</v>
      </c>
      <c r="V160" s="201"/>
    </row>
    <row r="161" spans="1:22" s="203" customFormat="1" ht="12.75" hidden="1" outlineLevel="1">
      <c r="A161" s="201" t="s">
        <v>1114</v>
      </c>
      <c r="B161" s="202"/>
      <c r="C161" s="202" t="s">
        <v>1115</v>
      </c>
      <c r="D161" s="202" t="s">
        <v>1116</v>
      </c>
      <c r="E161" s="228">
        <v>-283321.07</v>
      </c>
      <c r="F161" s="228">
        <v>0</v>
      </c>
      <c r="G161" s="228"/>
      <c r="H161" s="228">
        <v>0</v>
      </c>
      <c r="I161" s="229">
        <v>0</v>
      </c>
      <c r="J161" s="229">
        <v>0</v>
      </c>
      <c r="K161" s="229">
        <v>0</v>
      </c>
      <c r="L161" s="229">
        <v>0</v>
      </c>
      <c r="M161" s="229">
        <v>0</v>
      </c>
      <c r="N161" s="229">
        <v>0</v>
      </c>
      <c r="O161" s="229">
        <v>0</v>
      </c>
      <c r="P161" s="229">
        <v>0</v>
      </c>
      <c r="Q161" s="229">
        <v>0</v>
      </c>
      <c r="R161" s="229">
        <v>0</v>
      </c>
      <c r="S161" s="229">
        <v>0</v>
      </c>
      <c r="T161" s="228">
        <v>0</v>
      </c>
      <c r="U161" s="228">
        <f t="shared" si="12"/>
        <v>-283321.07</v>
      </c>
      <c r="V161" s="201"/>
    </row>
    <row r="162" spans="1:22" s="203" customFormat="1" ht="12.75" hidden="1" outlineLevel="1">
      <c r="A162" s="201" t="s">
        <v>1120</v>
      </c>
      <c r="B162" s="202"/>
      <c r="C162" s="202" t="s">
        <v>1121</v>
      </c>
      <c r="D162" s="202" t="s">
        <v>1122</v>
      </c>
      <c r="E162" s="228">
        <v>90366.21</v>
      </c>
      <c r="F162" s="228">
        <v>0</v>
      </c>
      <c r="G162" s="228"/>
      <c r="H162" s="228">
        <v>0</v>
      </c>
      <c r="I162" s="229">
        <v>0</v>
      </c>
      <c r="J162" s="229">
        <v>0</v>
      </c>
      <c r="K162" s="229">
        <v>0</v>
      </c>
      <c r="L162" s="229">
        <v>0</v>
      </c>
      <c r="M162" s="229">
        <v>0</v>
      </c>
      <c r="N162" s="229">
        <v>0</v>
      </c>
      <c r="O162" s="229">
        <v>0</v>
      </c>
      <c r="P162" s="229">
        <v>0</v>
      </c>
      <c r="Q162" s="229">
        <v>0</v>
      </c>
      <c r="R162" s="229">
        <v>0</v>
      </c>
      <c r="S162" s="229">
        <v>0</v>
      </c>
      <c r="T162" s="228">
        <v>0</v>
      </c>
      <c r="U162" s="228">
        <f t="shared" si="12"/>
        <v>90366.21</v>
      </c>
      <c r="V162" s="201"/>
    </row>
    <row r="163" spans="1:22" ht="12.75" customHeight="1" collapsed="1">
      <c r="A163" s="177" t="s">
        <v>1123</v>
      </c>
      <c r="B163" s="178"/>
      <c r="C163" s="177" t="s">
        <v>400</v>
      </c>
      <c r="D163" s="179"/>
      <c r="E163" s="182">
        <v>-165136.26</v>
      </c>
      <c r="F163" s="182">
        <v>0</v>
      </c>
      <c r="G163" s="182">
        <v>-191261.24</v>
      </c>
      <c r="H163" s="182">
        <v>0</v>
      </c>
      <c r="I163" s="233">
        <v>0</v>
      </c>
      <c r="J163" s="233">
        <v>0</v>
      </c>
      <c r="K163" s="233">
        <v>0</v>
      </c>
      <c r="L163" s="233">
        <v>0</v>
      </c>
      <c r="M163" s="233">
        <v>0</v>
      </c>
      <c r="N163" s="233">
        <v>0</v>
      </c>
      <c r="O163" s="233">
        <v>0</v>
      </c>
      <c r="P163" s="233">
        <v>0</v>
      </c>
      <c r="Q163" s="233">
        <v>0</v>
      </c>
      <c r="R163" s="233">
        <v>0</v>
      </c>
      <c r="S163" s="233">
        <v>0</v>
      </c>
      <c r="T163" s="182">
        <v>0</v>
      </c>
      <c r="U163" s="182">
        <f t="shared" si="12"/>
        <v>-356397.5</v>
      </c>
      <c r="V163" s="177"/>
    </row>
    <row r="164" spans="1:22" ht="12.75" customHeight="1">
      <c r="A164" s="136" t="s">
        <v>1124</v>
      </c>
      <c r="B164" s="178"/>
      <c r="C164" s="177" t="s">
        <v>1125</v>
      </c>
      <c r="D164" s="179"/>
      <c r="E164" s="182">
        <v>0</v>
      </c>
      <c r="F164" s="182">
        <v>0</v>
      </c>
      <c r="G164" s="182">
        <v>0</v>
      </c>
      <c r="H164" s="182">
        <v>0</v>
      </c>
      <c r="I164" s="188">
        <v>0</v>
      </c>
      <c r="J164" s="188">
        <v>0</v>
      </c>
      <c r="K164" s="188">
        <v>0</v>
      </c>
      <c r="L164" s="188">
        <v>0</v>
      </c>
      <c r="M164" s="188">
        <v>0</v>
      </c>
      <c r="N164" s="188">
        <v>0</v>
      </c>
      <c r="O164" s="188">
        <v>0</v>
      </c>
      <c r="P164" s="188">
        <v>0</v>
      </c>
      <c r="Q164" s="188">
        <v>0</v>
      </c>
      <c r="R164" s="188">
        <v>0</v>
      </c>
      <c r="S164" s="188">
        <v>0</v>
      </c>
      <c r="T164" s="182">
        <v>0</v>
      </c>
      <c r="U164" s="182">
        <f t="shared" si="12"/>
        <v>0</v>
      </c>
      <c r="V164" s="136"/>
    </row>
    <row r="165" spans="1:22" ht="12.75" customHeight="1">
      <c r="A165" s="175"/>
      <c r="B165" s="178"/>
      <c r="C165" s="177"/>
      <c r="D165" s="179"/>
      <c r="E165" s="182"/>
      <c r="F165" s="182"/>
      <c r="G165" s="182"/>
      <c r="H165" s="182"/>
      <c r="I165" s="235"/>
      <c r="J165" s="235"/>
      <c r="K165" s="235"/>
      <c r="L165" s="235"/>
      <c r="M165" s="235"/>
      <c r="N165" s="235"/>
      <c r="O165" s="235"/>
      <c r="P165" s="235"/>
      <c r="Q165" s="235"/>
      <c r="R165" s="235"/>
      <c r="S165" s="235"/>
      <c r="T165" s="182"/>
      <c r="U165" s="182"/>
      <c r="V165" s="175"/>
    </row>
    <row r="166" spans="1:22" s="190" customFormat="1" ht="12.75" customHeight="1">
      <c r="A166" s="183"/>
      <c r="B166" s="184"/>
      <c r="C166" s="185" t="s">
        <v>1190</v>
      </c>
      <c r="D166" s="75"/>
      <c r="E166" s="186"/>
      <c r="F166" s="186"/>
      <c r="G166" s="186"/>
      <c r="H166" s="186"/>
      <c r="I166" s="234"/>
      <c r="J166" s="234"/>
      <c r="K166" s="234"/>
      <c r="L166" s="234"/>
      <c r="M166" s="234"/>
      <c r="N166" s="234"/>
      <c r="O166" s="234"/>
      <c r="P166" s="234"/>
      <c r="Q166" s="234"/>
      <c r="R166" s="234"/>
      <c r="S166" s="234"/>
      <c r="T166" s="186"/>
      <c r="U166" s="186"/>
      <c r="V166" s="183"/>
    </row>
    <row r="167" spans="1:22" s="190" customFormat="1" ht="12.75" customHeight="1">
      <c r="A167" s="183" t="s">
        <v>305</v>
      </c>
      <c r="B167" s="184"/>
      <c r="C167" s="185" t="s">
        <v>1191</v>
      </c>
      <c r="D167" s="75"/>
      <c r="E167" s="186">
        <f>E159+E163+E164+E155</f>
        <v>4982194.18</v>
      </c>
      <c r="F167" s="186">
        <f>F159+F163+F164+F155</f>
        <v>0</v>
      </c>
      <c r="G167" s="186">
        <f>G159+G163+G164+G155</f>
        <v>2309799.5599999996</v>
      </c>
      <c r="H167" s="186">
        <f>H159+H163+H164+H155</f>
        <v>0</v>
      </c>
      <c r="I167" s="234">
        <f aca="true" t="shared" si="13" ref="I167:S167">I159+I163+I164+I155</f>
        <v>77127.79</v>
      </c>
      <c r="J167" s="234">
        <f t="shared" si="13"/>
        <v>21238.59</v>
      </c>
      <c r="K167" s="234">
        <f t="shared" si="13"/>
        <v>198621.55</v>
      </c>
      <c r="L167" s="234">
        <f t="shared" si="13"/>
        <v>207855.37</v>
      </c>
      <c r="M167" s="234">
        <f t="shared" si="13"/>
        <v>9996.41</v>
      </c>
      <c r="N167" s="234">
        <f t="shared" si="13"/>
        <v>1176424.1</v>
      </c>
      <c r="O167" s="234">
        <f t="shared" si="13"/>
        <v>1552103.73</v>
      </c>
      <c r="P167" s="234">
        <f t="shared" si="13"/>
        <v>1782701.61</v>
      </c>
      <c r="Q167" s="234">
        <f t="shared" si="13"/>
        <v>23675.13</v>
      </c>
      <c r="R167" s="234">
        <f t="shared" si="13"/>
        <v>27293.37</v>
      </c>
      <c r="S167" s="234">
        <f t="shared" si="13"/>
        <v>199931.56</v>
      </c>
      <c r="T167" s="186">
        <f>T159+T163+T164+T155</f>
        <v>5276969.21</v>
      </c>
      <c r="U167" s="186">
        <f>U159+U163+U164+U155</f>
        <v>12568962.95</v>
      </c>
      <c r="V167" s="183"/>
    </row>
    <row r="168" spans="1:22" ht="12.75" customHeight="1">
      <c r="A168" s="175"/>
      <c r="B168" s="178"/>
      <c r="C168" s="185"/>
      <c r="D168" s="179"/>
      <c r="E168" s="182"/>
      <c r="F168" s="182"/>
      <c r="G168" s="182"/>
      <c r="H168" s="182"/>
      <c r="I168" s="235"/>
      <c r="J168" s="235"/>
      <c r="K168" s="235"/>
      <c r="L168" s="235"/>
      <c r="M168" s="235"/>
      <c r="N168" s="235"/>
      <c r="O168" s="235"/>
      <c r="P168" s="235"/>
      <c r="Q168" s="235"/>
      <c r="R168" s="235"/>
      <c r="S168" s="235"/>
      <c r="T168" s="182"/>
      <c r="U168" s="182"/>
      <c r="V168" s="175"/>
    </row>
    <row r="169" spans="1:22" ht="12.75" customHeight="1">
      <c r="A169" s="187" t="s">
        <v>305</v>
      </c>
      <c r="B169" s="184"/>
      <c r="C169" s="185" t="s">
        <v>1127</v>
      </c>
      <c r="D169" s="75"/>
      <c r="E169" s="186">
        <f>E131+E167</f>
        <v>7514147.51</v>
      </c>
      <c r="F169" s="186">
        <f>F131+F167</f>
        <v>0</v>
      </c>
      <c r="G169" s="186">
        <f>G131+G167</f>
        <v>2128523.3699999996</v>
      </c>
      <c r="H169" s="186">
        <f>H131+H167</f>
        <v>0</v>
      </c>
      <c r="I169" s="239">
        <f aca="true" t="shared" si="14" ref="I169:S169">I131+I167</f>
        <v>-884143.0499999999</v>
      </c>
      <c r="J169" s="239">
        <f t="shared" si="14"/>
        <v>-45976.350000000006</v>
      </c>
      <c r="K169" s="239">
        <f t="shared" si="14"/>
        <v>1011974.189999999</v>
      </c>
      <c r="L169" s="239">
        <f t="shared" si="14"/>
        <v>-1110391.37</v>
      </c>
      <c r="M169" s="239">
        <f t="shared" si="14"/>
        <v>4431.29</v>
      </c>
      <c r="N169" s="239">
        <f t="shared" si="14"/>
        <v>1481025.4200000002</v>
      </c>
      <c r="O169" s="239">
        <f t="shared" si="14"/>
        <v>1564457.4400000295</v>
      </c>
      <c r="P169" s="239">
        <f t="shared" si="14"/>
        <v>798940.0000000001</v>
      </c>
      <c r="Q169" s="239">
        <f t="shared" si="14"/>
        <v>278256.82</v>
      </c>
      <c r="R169" s="239">
        <f t="shared" si="14"/>
        <v>50071.369999999995</v>
      </c>
      <c r="S169" s="239">
        <f t="shared" si="14"/>
        <v>-2972947.79</v>
      </c>
      <c r="T169" s="186">
        <f>T131+T167</f>
        <v>175697.97000001185</v>
      </c>
      <c r="U169" s="186">
        <f>U131+U167</f>
        <v>9818368.85000001</v>
      </c>
      <c r="V169" s="195"/>
    </row>
    <row r="170" spans="1:22" ht="12.75" customHeight="1">
      <c r="A170" s="175"/>
      <c r="B170" s="178"/>
      <c r="C170" s="177"/>
      <c r="D170" s="179"/>
      <c r="E170" s="182"/>
      <c r="F170" s="182"/>
      <c r="G170" s="182"/>
      <c r="H170" s="182"/>
      <c r="I170" s="235"/>
      <c r="J170" s="235"/>
      <c r="K170" s="235"/>
      <c r="L170" s="235"/>
      <c r="M170" s="235"/>
      <c r="N170" s="235"/>
      <c r="O170" s="235"/>
      <c r="P170" s="235"/>
      <c r="Q170" s="235"/>
      <c r="R170" s="235"/>
      <c r="S170" s="235"/>
      <c r="T170" s="182"/>
      <c r="U170" s="182"/>
      <c r="V170" s="175"/>
    </row>
    <row r="171" spans="1:22" s="203" customFormat="1" ht="12.75" hidden="1" outlineLevel="1">
      <c r="A171" s="201" t="s">
        <v>1128</v>
      </c>
      <c r="B171" s="202"/>
      <c r="C171" s="202" t="s">
        <v>1129</v>
      </c>
      <c r="D171" s="202" t="s">
        <v>1130</v>
      </c>
      <c r="E171" s="228">
        <v>8233388.4</v>
      </c>
      <c r="F171" s="228">
        <v>0</v>
      </c>
      <c r="G171" s="228"/>
      <c r="H171" s="228">
        <v>0</v>
      </c>
      <c r="I171" s="229">
        <v>2085579.22</v>
      </c>
      <c r="J171" s="229">
        <v>542803.01</v>
      </c>
      <c r="K171" s="229">
        <v>1542510.95</v>
      </c>
      <c r="L171" s="229">
        <v>2261780.16</v>
      </c>
      <c r="M171" s="229">
        <v>1338735.12</v>
      </c>
      <c r="N171" s="229">
        <v>916584.14</v>
      </c>
      <c r="O171" s="229">
        <v>22466629.61</v>
      </c>
      <c r="P171" s="229">
        <v>3712791.86</v>
      </c>
      <c r="Q171" s="229">
        <v>363739.87</v>
      </c>
      <c r="R171" s="229">
        <v>657831.01</v>
      </c>
      <c r="S171" s="229">
        <v>616327.82</v>
      </c>
      <c r="T171" s="228">
        <v>36505312.769999996</v>
      </c>
      <c r="U171" s="228">
        <f>E171+F171+G171+H171+T171</f>
        <v>44738701.169999994</v>
      </c>
      <c r="V171" s="201"/>
    </row>
    <row r="172" spans="1:22" s="197" customFormat="1" ht="12.75" customHeight="1" collapsed="1">
      <c r="A172" s="183" t="s">
        <v>1131</v>
      </c>
      <c r="B172" s="184" t="s">
        <v>1132</v>
      </c>
      <c r="D172" s="75"/>
      <c r="E172" s="186">
        <v>8233388.4</v>
      </c>
      <c r="F172" s="186">
        <v>0</v>
      </c>
      <c r="G172" s="186">
        <v>-1865775.43</v>
      </c>
      <c r="H172" s="186">
        <v>0</v>
      </c>
      <c r="I172" s="234">
        <v>2085579.22</v>
      </c>
      <c r="J172" s="234">
        <v>542803.01</v>
      </c>
      <c r="K172" s="234">
        <v>1542510.95</v>
      </c>
      <c r="L172" s="234">
        <v>2261780.16</v>
      </c>
      <c r="M172" s="234">
        <v>1338735.12</v>
      </c>
      <c r="N172" s="234">
        <v>916584.14</v>
      </c>
      <c r="O172" s="234">
        <v>22466629.61</v>
      </c>
      <c r="P172" s="234">
        <v>3712791.86</v>
      </c>
      <c r="Q172" s="234">
        <v>363739.87</v>
      </c>
      <c r="R172" s="234">
        <v>657831.01</v>
      </c>
      <c r="S172" s="234">
        <v>616327.82</v>
      </c>
      <c r="T172" s="186">
        <v>36505312.769999996</v>
      </c>
      <c r="U172" s="186">
        <f>E172+F172+G172+H172+T172</f>
        <v>42872925.739999995</v>
      </c>
      <c r="V172" s="183"/>
    </row>
    <row r="173" spans="1:22" ht="12.75" customHeight="1">
      <c r="A173" s="183"/>
      <c r="B173" s="178"/>
      <c r="C173" s="185"/>
      <c r="D173" s="75"/>
      <c r="E173" s="186"/>
      <c r="F173" s="186"/>
      <c r="G173" s="186"/>
      <c r="H173" s="186"/>
      <c r="I173" s="234"/>
      <c r="J173" s="234"/>
      <c r="K173" s="234"/>
      <c r="L173" s="234"/>
      <c r="M173" s="234"/>
      <c r="N173" s="234"/>
      <c r="O173" s="234"/>
      <c r="P173" s="234"/>
      <c r="Q173" s="234"/>
      <c r="R173" s="234"/>
      <c r="S173" s="234"/>
      <c r="T173" s="186"/>
      <c r="U173" s="186"/>
      <c r="V173" s="183"/>
    </row>
    <row r="174" spans="1:22" s="197" customFormat="1" ht="12.75" customHeight="1" hidden="1">
      <c r="A174" s="175" t="s">
        <v>1133</v>
      </c>
      <c r="B174" s="178"/>
      <c r="C174" s="177" t="s">
        <v>1134</v>
      </c>
      <c r="D174" s="179"/>
      <c r="E174" s="182">
        <v>0</v>
      </c>
      <c r="F174" s="182">
        <v>0</v>
      </c>
      <c r="G174" s="182">
        <v>0</v>
      </c>
      <c r="H174" s="182">
        <v>0</v>
      </c>
      <c r="I174" s="235">
        <v>0</v>
      </c>
      <c r="J174" s="235">
        <v>0</v>
      </c>
      <c r="K174" s="235">
        <v>0</v>
      </c>
      <c r="L174" s="235">
        <v>0</v>
      </c>
      <c r="M174" s="235">
        <v>0</v>
      </c>
      <c r="N174" s="235">
        <v>0</v>
      </c>
      <c r="O174" s="235">
        <v>0</v>
      </c>
      <c r="P174" s="235">
        <v>0</v>
      </c>
      <c r="Q174" s="235">
        <v>0</v>
      </c>
      <c r="R174" s="235">
        <v>0</v>
      </c>
      <c r="S174" s="235">
        <v>0</v>
      </c>
      <c r="T174" s="182">
        <v>0</v>
      </c>
      <c r="U174" s="182">
        <f>E174+F174+G174+H174+T174</f>
        <v>0</v>
      </c>
      <c r="V174" s="175"/>
    </row>
    <row r="175" spans="1:22" s="197" customFormat="1" ht="12.75" customHeight="1" hidden="1">
      <c r="A175" s="175" t="s">
        <v>1135</v>
      </c>
      <c r="B175" s="178"/>
      <c r="C175" s="177" t="s">
        <v>405</v>
      </c>
      <c r="D175" s="179"/>
      <c r="E175" s="182">
        <v>0</v>
      </c>
      <c r="F175" s="182">
        <v>0</v>
      </c>
      <c r="G175" s="182">
        <v>0</v>
      </c>
      <c r="H175" s="182">
        <v>0</v>
      </c>
      <c r="I175" s="235">
        <v>0</v>
      </c>
      <c r="J175" s="235">
        <v>0</v>
      </c>
      <c r="K175" s="235">
        <v>0</v>
      </c>
      <c r="L175" s="235">
        <v>0</v>
      </c>
      <c r="M175" s="235">
        <v>0</v>
      </c>
      <c r="N175" s="235">
        <v>0</v>
      </c>
      <c r="O175" s="235">
        <v>0</v>
      </c>
      <c r="P175" s="235">
        <v>0</v>
      </c>
      <c r="Q175" s="235">
        <v>0</v>
      </c>
      <c r="R175" s="235">
        <v>0</v>
      </c>
      <c r="S175" s="235">
        <v>0</v>
      </c>
      <c r="T175" s="182">
        <v>0</v>
      </c>
      <c r="U175" s="182">
        <f>E175+F175+G175+H175+T175</f>
        <v>0</v>
      </c>
      <c r="V175" s="175"/>
    </row>
    <row r="176" spans="1:22" ht="12.75" customHeight="1" hidden="1">
      <c r="A176" s="183"/>
      <c r="B176" s="178"/>
      <c r="C176" s="185"/>
      <c r="D176" s="75"/>
      <c r="E176" s="186"/>
      <c r="F176" s="186"/>
      <c r="G176" s="186"/>
      <c r="H176" s="186"/>
      <c r="I176" s="234"/>
      <c r="J176" s="234"/>
      <c r="K176" s="234"/>
      <c r="L176" s="234"/>
      <c r="M176" s="234"/>
      <c r="N176" s="234"/>
      <c r="O176" s="234"/>
      <c r="P176" s="234"/>
      <c r="Q176" s="234"/>
      <c r="R176" s="234"/>
      <c r="S176" s="234"/>
      <c r="T176" s="186"/>
      <c r="U176" s="186"/>
      <c r="V176" s="183"/>
    </row>
    <row r="177" spans="1:22" ht="12.75" customHeight="1" hidden="1">
      <c r="A177" s="183" t="s">
        <v>305</v>
      </c>
      <c r="B177" s="178"/>
      <c r="C177" s="185" t="s">
        <v>1136</v>
      </c>
      <c r="D177" s="75"/>
      <c r="E177" s="186">
        <f>E172-E174-E175</f>
        <v>8233388.4</v>
      </c>
      <c r="F177" s="186">
        <f>F172-F174-F175</f>
        <v>0</v>
      </c>
      <c r="G177" s="186">
        <f>G172-G174-G175</f>
        <v>-1865775.43</v>
      </c>
      <c r="H177" s="186">
        <f>H172-H174-H175</f>
        <v>0</v>
      </c>
      <c r="I177" s="234">
        <f aca="true" t="shared" si="15" ref="I177:S177">I172-I174-I175</f>
        <v>2085579.22</v>
      </c>
      <c r="J177" s="234">
        <f t="shared" si="15"/>
        <v>542803.01</v>
      </c>
      <c r="K177" s="234">
        <f t="shared" si="15"/>
        <v>1542510.95</v>
      </c>
      <c r="L177" s="234">
        <f t="shared" si="15"/>
        <v>2261780.16</v>
      </c>
      <c r="M177" s="234">
        <f t="shared" si="15"/>
        <v>1338735.12</v>
      </c>
      <c r="N177" s="234">
        <f t="shared" si="15"/>
        <v>916584.14</v>
      </c>
      <c r="O177" s="234">
        <f t="shared" si="15"/>
        <v>22466629.61</v>
      </c>
      <c r="P177" s="234">
        <f t="shared" si="15"/>
        <v>3712791.86</v>
      </c>
      <c r="Q177" s="234">
        <f t="shared" si="15"/>
        <v>363739.87</v>
      </c>
      <c r="R177" s="234">
        <f t="shared" si="15"/>
        <v>657831.01</v>
      </c>
      <c r="S177" s="234">
        <f t="shared" si="15"/>
        <v>616327.82</v>
      </c>
      <c r="T177" s="186">
        <f>T172-T174-T175</f>
        <v>36505312.769999996</v>
      </c>
      <c r="U177" s="186">
        <f>U172-U174-U175</f>
        <v>42872925.739999995</v>
      </c>
      <c r="V177" s="183"/>
    </row>
    <row r="178" spans="1:22" ht="12.75" customHeight="1" hidden="1">
      <c r="A178" s="175"/>
      <c r="B178" s="178"/>
      <c r="C178" s="177"/>
      <c r="D178" s="179"/>
      <c r="E178" s="154"/>
      <c r="F178" s="154"/>
      <c r="G178" s="154"/>
      <c r="H178" s="154"/>
      <c r="I178" s="175"/>
      <c r="J178" s="175"/>
      <c r="K178" s="175"/>
      <c r="L178" s="175"/>
      <c r="M178" s="175"/>
      <c r="N178" s="175"/>
      <c r="O178" s="175"/>
      <c r="P178" s="175"/>
      <c r="Q178" s="175"/>
      <c r="R178" s="175"/>
      <c r="S178" s="175"/>
      <c r="T178" s="154"/>
      <c r="U178" s="154"/>
      <c r="V178" s="175"/>
    </row>
    <row r="179" spans="1:22" ht="12.75" customHeight="1">
      <c r="A179" s="183" t="s">
        <v>305</v>
      </c>
      <c r="B179" s="184" t="s">
        <v>407</v>
      </c>
      <c r="C179" s="177"/>
      <c r="D179" s="75"/>
      <c r="E179" s="199">
        <f>E169+E177</f>
        <v>15747535.91</v>
      </c>
      <c r="F179" s="199">
        <f>F169+F177</f>
        <v>0</v>
      </c>
      <c r="G179" s="199">
        <f>G169+G177</f>
        <v>262747.9399999997</v>
      </c>
      <c r="H179" s="199">
        <f>H169+H177</f>
        <v>0</v>
      </c>
      <c r="I179" s="240">
        <f aca="true" t="shared" si="16" ref="I179:S179">I169+I177</f>
        <v>1201436.17</v>
      </c>
      <c r="J179" s="240">
        <f t="shared" si="16"/>
        <v>496826.66000000003</v>
      </c>
      <c r="K179" s="240">
        <f t="shared" si="16"/>
        <v>2554485.1399999987</v>
      </c>
      <c r="L179" s="240">
        <f t="shared" si="16"/>
        <v>1151388.79</v>
      </c>
      <c r="M179" s="240">
        <f t="shared" si="16"/>
        <v>1343166.4100000001</v>
      </c>
      <c r="N179" s="240">
        <f t="shared" si="16"/>
        <v>2397609.56</v>
      </c>
      <c r="O179" s="240">
        <f t="shared" si="16"/>
        <v>24031087.05000003</v>
      </c>
      <c r="P179" s="240">
        <f t="shared" si="16"/>
        <v>4511731.86</v>
      </c>
      <c r="Q179" s="240">
        <f t="shared" si="16"/>
        <v>641996.69</v>
      </c>
      <c r="R179" s="240">
        <f t="shared" si="16"/>
        <v>707902.38</v>
      </c>
      <c r="S179" s="240">
        <f t="shared" si="16"/>
        <v>-2356619.97</v>
      </c>
      <c r="T179" s="199">
        <f>T169+T177</f>
        <v>36681010.74000001</v>
      </c>
      <c r="U179" s="199">
        <f>U169+U177</f>
        <v>52691294.59</v>
      </c>
      <c r="V179" s="183"/>
    </row>
    <row r="180" spans="5:21" ht="12.75">
      <c r="E180" s="134"/>
      <c r="F180" s="134"/>
      <c r="G180" s="134"/>
      <c r="H180" s="134"/>
      <c r="T180" s="134"/>
      <c r="U180" s="134"/>
    </row>
    <row r="181" spans="5:21" ht="12.75">
      <c r="E181" s="134"/>
      <c r="F181" s="134"/>
      <c r="G181" s="134"/>
      <c r="H181" s="134"/>
      <c r="T181" s="134"/>
      <c r="U181" s="134"/>
    </row>
    <row r="182" spans="5:21" ht="12.75">
      <c r="E182" s="134"/>
      <c r="F182" s="134"/>
      <c r="G182" s="134"/>
      <c r="H182" s="134"/>
      <c r="T182" s="134"/>
      <c r="U182" s="134"/>
    </row>
    <row r="183" spans="5:21" ht="12.75">
      <c r="E183" s="134"/>
      <c r="F183" s="134"/>
      <c r="G183" s="134"/>
      <c r="H183" s="134"/>
      <c r="T183" s="134"/>
      <c r="U183" s="134"/>
    </row>
    <row r="184" spans="5:21" ht="12.75">
      <c r="E184" s="134"/>
      <c r="F184" s="134"/>
      <c r="G184" s="134"/>
      <c r="H184" s="134"/>
      <c r="T184" s="134"/>
      <c r="U184" s="134"/>
    </row>
    <row r="185" spans="5:21" ht="12.75">
      <c r="E185" s="134"/>
      <c r="F185" s="134"/>
      <c r="G185" s="134"/>
      <c r="H185" s="134"/>
      <c r="T185" s="134"/>
      <c r="U185" s="134"/>
    </row>
    <row r="186" spans="5:21" ht="12.75">
      <c r="E186" s="134"/>
      <c r="F186" s="134"/>
      <c r="G186" s="134"/>
      <c r="H186" s="134"/>
      <c r="T186" s="134"/>
      <c r="U186" s="134"/>
    </row>
    <row r="187" spans="5:21" ht="12.75">
      <c r="E187" s="134"/>
      <c r="F187" s="134"/>
      <c r="G187" s="134"/>
      <c r="H187" s="134"/>
      <c r="T187" s="134"/>
      <c r="U187" s="134"/>
    </row>
    <row r="188" spans="5:21" ht="12.75">
      <c r="E188" s="134"/>
      <c r="F188" s="134"/>
      <c r="G188" s="134"/>
      <c r="H188" s="134"/>
      <c r="T188" s="134"/>
      <c r="U188" s="134"/>
    </row>
    <row r="189" spans="5:21" ht="12.75">
      <c r="E189" s="134"/>
      <c r="F189" s="134"/>
      <c r="G189" s="134"/>
      <c r="H189" s="134"/>
      <c r="T189" s="134"/>
      <c r="U189" s="134"/>
    </row>
    <row r="190" spans="5:21" ht="12.75">
      <c r="E190" s="134"/>
      <c r="F190" s="134"/>
      <c r="G190" s="134"/>
      <c r="H190" s="134"/>
      <c r="T190" s="134"/>
      <c r="U190" s="134"/>
    </row>
    <row r="191" spans="5:21" ht="12.75">
      <c r="E191" s="134"/>
      <c r="F191" s="134"/>
      <c r="G191" s="134"/>
      <c r="H191" s="134"/>
      <c r="T191" s="134"/>
      <c r="U191" s="134"/>
    </row>
    <row r="192" spans="5:21" ht="12.75">
      <c r="E192" s="134"/>
      <c r="F192" s="134"/>
      <c r="G192" s="134"/>
      <c r="H192" s="134"/>
      <c r="T192" s="134"/>
      <c r="U192" s="134"/>
    </row>
    <row r="193" spans="5:21" ht="12.75">
      <c r="E193" s="134"/>
      <c r="F193" s="134"/>
      <c r="G193" s="134"/>
      <c r="H193" s="134"/>
      <c r="T193" s="134"/>
      <c r="U193" s="134"/>
    </row>
    <row r="194" spans="5:21" ht="12.75">
      <c r="E194" s="134"/>
      <c r="F194" s="134"/>
      <c r="G194" s="134"/>
      <c r="H194" s="134"/>
      <c r="T194" s="134"/>
      <c r="U194" s="134"/>
    </row>
    <row r="195" spans="5:21" ht="12.75">
      <c r="E195" s="134"/>
      <c r="F195" s="134"/>
      <c r="G195" s="134"/>
      <c r="H195" s="134"/>
      <c r="T195" s="134"/>
      <c r="U195" s="134"/>
    </row>
    <row r="196" spans="5:21" ht="12.75">
      <c r="E196" s="134"/>
      <c r="F196" s="134"/>
      <c r="G196" s="134"/>
      <c r="H196" s="134"/>
      <c r="T196" s="134"/>
      <c r="U196" s="134"/>
    </row>
    <row r="197" spans="5:21" ht="12.75">
      <c r="E197" s="134"/>
      <c r="F197" s="134"/>
      <c r="G197" s="134"/>
      <c r="H197" s="134"/>
      <c r="T197" s="134"/>
      <c r="U197" s="134"/>
    </row>
    <row r="198" spans="5:21" ht="12.75">
      <c r="E198" s="134"/>
      <c r="F198" s="134"/>
      <c r="G198" s="134"/>
      <c r="H198" s="134"/>
      <c r="T198" s="134"/>
      <c r="U198" s="134"/>
    </row>
    <row r="199" spans="5:21" ht="12.75">
      <c r="E199" s="134"/>
      <c r="F199" s="134"/>
      <c r="G199" s="134"/>
      <c r="H199" s="134"/>
      <c r="T199" s="134"/>
      <c r="U199" s="134"/>
    </row>
    <row r="200" spans="5:21" ht="12.75">
      <c r="E200" s="134"/>
      <c r="F200" s="134"/>
      <c r="G200" s="134"/>
      <c r="H200" s="134"/>
      <c r="T200" s="134"/>
      <c r="U200" s="134"/>
    </row>
    <row r="201" spans="5:21" ht="12.75">
      <c r="E201" s="134"/>
      <c r="F201" s="134"/>
      <c r="G201" s="134"/>
      <c r="H201" s="134"/>
      <c r="T201" s="134"/>
      <c r="U201" s="134"/>
    </row>
    <row r="202" spans="5:21" ht="12.75">
      <c r="E202" s="134"/>
      <c r="F202" s="134"/>
      <c r="G202" s="134"/>
      <c r="H202" s="134"/>
      <c r="T202" s="134"/>
      <c r="U202" s="134"/>
    </row>
    <row r="203" spans="5:21" ht="12.75">
      <c r="E203" s="134"/>
      <c r="F203" s="134"/>
      <c r="G203" s="134"/>
      <c r="H203" s="134"/>
      <c r="T203" s="134"/>
      <c r="U203" s="134"/>
    </row>
    <row r="204" spans="5:21" ht="12.75">
      <c r="E204" s="134"/>
      <c r="F204" s="134"/>
      <c r="G204" s="134"/>
      <c r="H204" s="134"/>
      <c r="T204" s="134"/>
      <c r="U204" s="134"/>
    </row>
    <row r="205" spans="5:21" ht="12.75">
      <c r="E205" s="134"/>
      <c r="F205" s="134"/>
      <c r="G205" s="134"/>
      <c r="H205" s="134"/>
      <c r="T205" s="134"/>
      <c r="U205" s="134"/>
    </row>
    <row r="206" spans="5:21" ht="12.75">
      <c r="E206" s="134"/>
      <c r="F206" s="134"/>
      <c r="G206" s="134"/>
      <c r="H206" s="134"/>
      <c r="T206" s="134"/>
      <c r="U206" s="134"/>
    </row>
    <row r="207" spans="5:21" ht="12.75">
      <c r="E207" s="134"/>
      <c r="F207" s="134"/>
      <c r="G207" s="134"/>
      <c r="H207" s="134"/>
      <c r="T207" s="134"/>
      <c r="U207" s="134"/>
    </row>
    <row r="208" spans="5:21" ht="12.75">
      <c r="E208" s="134"/>
      <c r="F208" s="134"/>
      <c r="G208" s="134"/>
      <c r="H208" s="134"/>
      <c r="T208" s="134"/>
      <c r="U208" s="134"/>
    </row>
    <row r="209" spans="5:21" ht="12.75">
      <c r="E209" s="134"/>
      <c r="F209" s="134"/>
      <c r="G209" s="134"/>
      <c r="H209" s="134"/>
      <c r="T209" s="134"/>
      <c r="U209" s="134"/>
    </row>
    <row r="210" spans="5:21" ht="12.75">
      <c r="E210" s="134"/>
      <c r="F210" s="134"/>
      <c r="G210" s="134"/>
      <c r="H210" s="134"/>
      <c r="T210" s="134"/>
      <c r="U210" s="134"/>
    </row>
    <row r="211" spans="5:21" ht="12.75">
      <c r="E211" s="134"/>
      <c r="F211" s="134"/>
      <c r="G211" s="134"/>
      <c r="H211" s="134"/>
      <c r="T211" s="134"/>
      <c r="U211" s="134"/>
    </row>
    <row r="212" spans="5:21" ht="12.75">
      <c r="E212" s="134"/>
      <c r="F212" s="134"/>
      <c r="G212" s="134"/>
      <c r="H212" s="134"/>
      <c r="T212" s="134"/>
      <c r="U212" s="134"/>
    </row>
    <row r="213" spans="5:21" ht="12.75">
      <c r="E213" s="134"/>
      <c r="F213" s="134"/>
      <c r="G213" s="134"/>
      <c r="H213" s="134"/>
      <c r="T213" s="134"/>
      <c r="U213" s="134"/>
    </row>
    <row r="214" spans="5:21" ht="12.75">
      <c r="E214" s="134"/>
      <c r="F214" s="134"/>
      <c r="G214" s="134"/>
      <c r="H214" s="134"/>
      <c r="T214" s="134"/>
      <c r="U214" s="134"/>
    </row>
    <row r="215" spans="5:21" ht="12.75">
      <c r="E215" s="134"/>
      <c r="F215" s="134"/>
      <c r="G215" s="134"/>
      <c r="H215" s="134"/>
      <c r="T215" s="134"/>
      <c r="U215" s="134"/>
    </row>
    <row r="216" spans="5:21" ht="12.75">
      <c r="E216" s="134"/>
      <c r="F216" s="134"/>
      <c r="G216" s="134"/>
      <c r="H216" s="134"/>
      <c r="T216" s="134"/>
      <c r="U216" s="134"/>
    </row>
    <row r="217" spans="5:21" ht="12.75">
      <c r="E217" s="134"/>
      <c r="F217" s="134"/>
      <c r="G217" s="134"/>
      <c r="H217" s="134"/>
      <c r="T217" s="134"/>
      <c r="U217" s="134"/>
    </row>
    <row r="218" spans="5:21" ht="12.75">
      <c r="E218" s="134"/>
      <c r="F218" s="134"/>
      <c r="G218" s="134"/>
      <c r="H218" s="134"/>
      <c r="T218" s="134"/>
      <c r="U218" s="134"/>
    </row>
    <row r="219" spans="5:21" ht="12.75">
      <c r="E219" s="134"/>
      <c r="F219" s="134"/>
      <c r="G219" s="134"/>
      <c r="H219" s="134"/>
      <c r="T219" s="134"/>
      <c r="U219" s="134"/>
    </row>
    <row r="220" spans="5:21" ht="12.75">
      <c r="E220" s="134"/>
      <c r="F220" s="134"/>
      <c r="G220" s="134"/>
      <c r="H220" s="134"/>
      <c r="T220" s="134"/>
      <c r="U220" s="134"/>
    </row>
    <row r="221" spans="5:21" ht="12.75">
      <c r="E221" s="134"/>
      <c r="F221" s="134"/>
      <c r="G221" s="134"/>
      <c r="H221" s="134"/>
      <c r="T221" s="134"/>
      <c r="U221" s="134"/>
    </row>
    <row r="222" spans="5:21" ht="12.75">
      <c r="E222" s="134"/>
      <c r="F222" s="134"/>
      <c r="G222" s="134"/>
      <c r="H222" s="134"/>
      <c r="T222" s="134"/>
      <c r="U222" s="134"/>
    </row>
    <row r="223" spans="5:21" ht="12.75">
      <c r="E223" s="134"/>
      <c r="F223" s="134"/>
      <c r="G223" s="134"/>
      <c r="H223" s="134"/>
      <c r="T223" s="134"/>
      <c r="U223" s="134"/>
    </row>
    <row r="224" spans="5:21" ht="12.75">
      <c r="E224" s="134"/>
      <c r="F224" s="134"/>
      <c r="G224" s="134"/>
      <c r="H224" s="134"/>
      <c r="T224" s="134"/>
      <c r="U224" s="134"/>
    </row>
    <row r="225" spans="5:21" ht="12.75">
      <c r="E225" s="134"/>
      <c r="F225" s="134"/>
      <c r="G225" s="134"/>
      <c r="H225" s="134"/>
      <c r="T225" s="134"/>
      <c r="U225" s="134"/>
    </row>
    <row r="226" spans="5:21" ht="12.75">
      <c r="E226" s="134"/>
      <c r="F226" s="134"/>
      <c r="G226" s="134"/>
      <c r="H226" s="134"/>
      <c r="T226" s="134"/>
      <c r="U226" s="134"/>
    </row>
    <row r="227" spans="5:21" ht="12.75">
      <c r="E227" s="134"/>
      <c r="F227" s="134"/>
      <c r="G227" s="134"/>
      <c r="H227" s="134"/>
      <c r="T227" s="134"/>
      <c r="U227" s="134"/>
    </row>
    <row r="228" spans="5:21" ht="12.75">
      <c r="E228" s="134"/>
      <c r="F228" s="134"/>
      <c r="G228" s="134"/>
      <c r="H228" s="134"/>
      <c r="T228" s="134"/>
      <c r="U228" s="134"/>
    </row>
    <row r="229" spans="5:21" ht="12.75">
      <c r="E229" s="134"/>
      <c r="F229" s="134"/>
      <c r="G229" s="134"/>
      <c r="H229" s="134"/>
      <c r="T229" s="134"/>
      <c r="U229" s="134"/>
    </row>
    <row r="230" spans="5:21" ht="12.75">
      <c r="E230" s="134"/>
      <c r="F230" s="134"/>
      <c r="G230" s="134"/>
      <c r="H230" s="134"/>
      <c r="T230" s="134"/>
      <c r="U230" s="134"/>
    </row>
    <row r="231" spans="5:21" ht="12.75">
      <c r="E231" s="134"/>
      <c r="F231" s="134"/>
      <c r="G231" s="134"/>
      <c r="H231" s="134"/>
      <c r="T231" s="134"/>
      <c r="U231" s="134"/>
    </row>
    <row r="232" spans="5:21" ht="12.75">
      <c r="E232" s="134"/>
      <c r="F232" s="134"/>
      <c r="G232" s="134"/>
      <c r="H232" s="134"/>
      <c r="T232" s="134"/>
      <c r="U232" s="134"/>
    </row>
    <row r="233" spans="5:21" ht="12.75">
      <c r="E233" s="134"/>
      <c r="F233" s="134"/>
      <c r="G233" s="134"/>
      <c r="H233" s="134"/>
      <c r="T233" s="134"/>
      <c r="U233" s="134"/>
    </row>
    <row r="234" spans="5:21" ht="12.75">
      <c r="E234" s="134"/>
      <c r="F234" s="134"/>
      <c r="G234" s="134"/>
      <c r="H234" s="134"/>
      <c r="T234" s="134"/>
      <c r="U234" s="134"/>
    </row>
    <row r="235" spans="5:21" ht="12.75">
      <c r="E235" s="134"/>
      <c r="F235" s="134"/>
      <c r="G235" s="134"/>
      <c r="H235" s="134"/>
      <c r="T235" s="134"/>
      <c r="U235" s="134"/>
    </row>
    <row r="236" spans="5:21" ht="12.75">
      <c r="E236" s="134"/>
      <c r="F236" s="134"/>
      <c r="G236" s="134"/>
      <c r="H236" s="134"/>
      <c r="T236" s="134"/>
      <c r="U236" s="134"/>
    </row>
    <row r="237" spans="5:21" ht="12.75">
      <c r="E237" s="134"/>
      <c r="F237" s="134"/>
      <c r="G237" s="134"/>
      <c r="H237" s="134"/>
      <c r="T237" s="134"/>
      <c r="U237" s="134"/>
    </row>
    <row r="238" spans="5:21" ht="12.75">
      <c r="E238" s="134"/>
      <c r="F238" s="134"/>
      <c r="G238" s="134"/>
      <c r="H238" s="134"/>
      <c r="T238" s="134"/>
      <c r="U238" s="134"/>
    </row>
    <row r="239" spans="5:21" ht="12.75">
      <c r="E239" s="134"/>
      <c r="F239" s="134"/>
      <c r="G239" s="134"/>
      <c r="H239" s="134"/>
      <c r="T239" s="134"/>
      <c r="U239" s="134"/>
    </row>
    <row r="240" spans="5:21" ht="12.75">
      <c r="E240" s="134"/>
      <c r="F240" s="134"/>
      <c r="G240" s="134"/>
      <c r="H240" s="134"/>
      <c r="T240" s="134"/>
      <c r="U240" s="134"/>
    </row>
    <row r="241" spans="5:21" ht="12.75">
      <c r="E241" s="134"/>
      <c r="F241" s="134"/>
      <c r="G241" s="134"/>
      <c r="H241" s="134"/>
      <c r="T241" s="134"/>
      <c r="U241" s="134"/>
    </row>
    <row r="242" spans="5:21" ht="12.75">
      <c r="E242" s="134"/>
      <c r="F242" s="134"/>
      <c r="G242" s="134"/>
      <c r="H242" s="134"/>
      <c r="T242" s="134"/>
      <c r="U242" s="134"/>
    </row>
    <row r="243" spans="5:21" ht="12.75">
      <c r="E243" s="134"/>
      <c r="F243" s="134"/>
      <c r="G243" s="134"/>
      <c r="H243" s="134"/>
      <c r="T243" s="134"/>
      <c r="U243" s="134"/>
    </row>
    <row r="244" spans="5:21" ht="12.75">
      <c r="E244" s="134"/>
      <c r="F244" s="134"/>
      <c r="G244" s="134"/>
      <c r="H244" s="134"/>
      <c r="T244" s="134"/>
      <c r="U244" s="134"/>
    </row>
    <row r="245" spans="5:21" ht="12.75">
      <c r="E245" s="134"/>
      <c r="F245" s="134"/>
      <c r="G245" s="134"/>
      <c r="H245" s="134"/>
      <c r="T245" s="134"/>
      <c r="U245" s="134"/>
    </row>
    <row r="246" spans="5:21" ht="12.75">
      <c r="E246" s="134"/>
      <c r="F246" s="134"/>
      <c r="G246" s="134"/>
      <c r="H246" s="134"/>
      <c r="T246" s="134"/>
      <c r="U246" s="134"/>
    </row>
    <row r="247" spans="5:21" ht="12.75">
      <c r="E247" s="134"/>
      <c r="F247" s="134"/>
      <c r="G247" s="134"/>
      <c r="H247" s="134"/>
      <c r="T247" s="134"/>
      <c r="U247" s="134"/>
    </row>
    <row r="248" spans="5:21" ht="12.75">
      <c r="E248" s="134"/>
      <c r="F248" s="134"/>
      <c r="G248" s="134"/>
      <c r="H248" s="134"/>
      <c r="T248" s="134"/>
      <c r="U248" s="134"/>
    </row>
    <row r="249" spans="5:21" ht="12.75">
      <c r="E249" s="134"/>
      <c r="F249" s="134"/>
      <c r="G249" s="134"/>
      <c r="H249" s="134"/>
      <c r="T249" s="134"/>
      <c r="U249" s="134"/>
    </row>
    <row r="250" spans="5:21" ht="12.75">
      <c r="E250" s="134"/>
      <c r="F250" s="134"/>
      <c r="G250" s="134"/>
      <c r="H250" s="134"/>
      <c r="T250" s="134"/>
      <c r="U250" s="134"/>
    </row>
    <row r="251" spans="5:21" ht="12.75">
      <c r="E251" s="134"/>
      <c r="F251" s="134"/>
      <c r="G251" s="134"/>
      <c r="H251" s="134"/>
      <c r="T251" s="134"/>
      <c r="U251" s="134"/>
    </row>
    <row r="252" spans="5:21" ht="12.75">
      <c r="E252" s="134"/>
      <c r="F252" s="134"/>
      <c r="G252" s="134"/>
      <c r="H252" s="134"/>
      <c r="T252" s="134"/>
      <c r="U252" s="134"/>
    </row>
    <row r="253" spans="5:21" ht="12.75">
      <c r="E253" s="134"/>
      <c r="F253" s="134"/>
      <c r="G253" s="134"/>
      <c r="H253" s="134"/>
      <c r="T253" s="134"/>
      <c r="U253" s="134"/>
    </row>
    <row r="254" spans="5:21" ht="12.75">
      <c r="E254" s="134"/>
      <c r="F254" s="134"/>
      <c r="G254" s="134"/>
      <c r="H254" s="134"/>
      <c r="T254" s="134"/>
      <c r="U254" s="134"/>
    </row>
    <row r="255" spans="5:21" ht="12.75">
      <c r="E255" s="134"/>
      <c r="F255" s="134"/>
      <c r="G255" s="134"/>
      <c r="H255" s="134"/>
      <c r="T255" s="134"/>
      <c r="U255" s="134"/>
    </row>
    <row r="256" spans="5:21" ht="12.75">
      <c r="E256" s="134"/>
      <c r="F256" s="134"/>
      <c r="G256" s="134"/>
      <c r="H256" s="134"/>
      <c r="T256" s="134"/>
      <c r="U256" s="134"/>
    </row>
    <row r="257" spans="5:21" ht="12.75">
      <c r="E257" s="134"/>
      <c r="F257" s="134"/>
      <c r="G257" s="134"/>
      <c r="H257" s="134"/>
      <c r="T257" s="134"/>
      <c r="U257" s="134"/>
    </row>
    <row r="258" spans="5:21" ht="12.75">
      <c r="E258" s="134"/>
      <c r="F258" s="134"/>
      <c r="G258" s="134"/>
      <c r="H258" s="134"/>
      <c r="T258" s="134"/>
      <c r="U258" s="134"/>
    </row>
    <row r="259" spans="5:21" ht="12.75">
      <c r="E259" s="134"/>
      <c r="F259" s="134"/>
      <c r="G259" s="134"/>
      <c r="H259" s="134"/>
      <c r="T259" s="134"/>
      <c r="U259" s="134"/>
    </row>
    <row r="260" spans="5:21" ht="12.75">
      <c r="E260" s="134"/>
      <c r="F260" s="134"/>
      <c r="G260" s="134"/>
      <c r="H260" s="134"/>
      <c r="T260" s="134"/>
      <c r="U260" s="134"/>
    </row>
    <row r="261" spans="5:21" ht="12.75">
      <c r="E261" s="134"/>
      <c r="F261" s="134"/>
      <c r="G261" s="134"/>
      <c r="H261" s="134"/>
      <c r="T261" s="134"/>
      <c r="U261" s="134"/>
    </row>
    <row r="262" spans="5:21" ht="12.75">
      <c r="E262" s="134"/>
      <c r="F262" s="134"/>
      <c r="G262" s="134"/>
      <c r="H262" s="134"/>
      <c r="T262" s="134"/>
      <c r="U262" s="134"/>
    </row>
    <row r="263" spans="5:21" ht="12.75">
      <c r="E263" s="134"/>
      <c r="F263" s="134"/>
      <c r="G263" s="134"/>
      <c r="H263" s="134"/>
      <c r="T263" s="134"/>
      <c r="U263" s="134"/>
    </row>
    <row r="264" spans="5:21" ht="12.75">
      <c r="E264" s="134"/>
      <c r="F264" s="134"/>
      <c r="G264" s="134"/>
      <c r="H264" s="134"/>
      <c r="T264" s="134"/>
      <c r="U264" s="134"/>
    </row>
    <row r="265" spans="5:21" ht="12.75">
      <c r="E265" s="134"/>
      <c r="F265" s="134"/>
      <c r="G265" s="134"/>
      <c r="H265" s="134"/>
      <c r="T265" s="134"/>
      <c r="U265" s="134"/>
    </row>
    <row r="266" spans="5:21" ht="12.75">
      <c r="E266" s="134"/>
      <c r="F266" s="134"/>
      <c r="G266" s="134"/>
      <c r="H266" s="134"/>
      <c r="T266" s="134"/>
      <c r="U266" s="134"/>
    </row>
    <row r="267" spans="5:21" ht="12.75">
      <c r="E267" s="134"/>
      <c r="F267" s="134"/>
      <c r="G267" s="134"/>
      <c r="H267" s="134"/>
      <c r="T267" s="134"/>
      <c r="U267" s="134"/>
    </row>
    <row r="268" spans="5:21" ht="12.75">
      <c r="E268" s="134"/>
      <c r="F268" s="134"/>
      <c r="G268" s="134"/>
      <c r="H268" s="134"/>
      <c r="T268" s="134"/>
      <c r="U268" s="134"/>
    </row>
    <row r="269" spans="5:21" ht="12.75">
      <c r="E269" s="134"/>
      <c r="F269" s="134"/>
      <c r="G269" s="134"/>
      <c r="H269" s="134"/>
      <c r="T269" s="134"/>
      <c r="U269" s="134"/>
    </row>
    <row r="270" spans="5:21" ht="12.75">
      <c r="E270" s="134"/>
      <c r="F270" s="134"/>
      <c r="G270" s="134"/>
      <c r="H270" s="134"/>
      <c r="T270" s="134"/>
      <c r="U270" s="134"/>
    </row>
    <row r="271" spans="5:21" ht="12.75">
      <c r="E271" s="134"/>
      <c r="F271" s="134"/>
      <c r="G271" s="134"/>
      <c r="H271" s="134"/>
      <c r="T271" s="134"/>
      <c r="U271" s="134"/>
    </row>
    <row r="272" spans="5:21" ht="12.75">
      <c r="E272" s="134"/>
      <c r="F272" s="134"/>
      <c r="G272" s="134"/>
      <c r="H272" s="134"/>
      <c r="T272" s="134"/>
      <c r="U272" s="134"/>
    </row>
    <row r="273" spans="5:21" ht="12.75">
      <c r="E273" s="134"/>
      <c r="F273" s="134"/>
      <c r="G273" s="134"/>
      <c r="H273" s="134"/>
      <c r="T273" s="134"/>
      <c r="U273" s="134"/>
    </row>
    <row r="274" spans="5:21" ht="12.75">
      <c r="E274" s="134"/>
      <c r="F274" s="134"/>
      <c r="G274" s="134"/>
      <c r="H274" s="134"/>
      <c r="T274" s="134"/>
      <c r="U274" s="134"/>
    </row>
    <row r="275" spans="5:21" ht="12.75">
      <c r="E275" s="134"/>
      <c r="F275" s="134"/>
      <c r="G275" s="134"/>
      <c r="H275" s="134"/>
      <c r="T275" s="134"/>
      <c r="U275" s="134"/>
    </row>
    <row r="276" spans="5:21" ht="12.75">
      <c r="E276" s="134"/>
      <c r="F276" s="134"/>
      <c r="G276" s="134"/>
      <c r="H276" s="134"/>
      <c r="T276" s="134"/>
      <c r="U276" s="134"/>
    </row>
    <row r="277" spans="5:21" ht="12.75">
      <c r="E277" s="134"/>
      <c r="F277" s="134"/>
      <c r="G277" s="134"/>
      <c r="H277" s="134"/>
      <c r="T277" s="134"/>
      <c r="U277" s="134"/>
    </row>
    <row r="278" spans="5:21" ht="12.75">
      <c r="E278" s="134"/>
      <c r="F278" s="134"/>
      <c r="G278" s="134"/>
      <c r="H278" s="134"/>
      <c r="T278" s="134"/>
      <c r="U278" s="134"/>
    </row>
    <row r="279" spans="5:21" ht="12.75">
      <c r="E279" s="134"/>
      <c r="F279" s="134"/>
      <c r="G279" s="134"/>
      <c r="H279" s="134"/>
      <c r="T279" s="134"/>
      <c r="U279" s="134"/>
    </row>
    <row r="280" spans="5:21" ht="12.75">
      <c r="E280" s="134"/>
      <c r="F280" s="134"/>
      <c r="G280" s="134"/>
      <c r="H280" s="134"/>
      <c r="T280" s="134"/>
      <c r="U280" s="134"/>
    </row>
    <row r="281" spans="5:21" ht="12.75">
      <c r="E281" s="134"/>
      <c r="F281" s="134"/>
      <c r="G281" s="134"/>
      <c r="H281" s="134"/>
      <c r="T281" s="134"/>
      <c r="U281" s="134"/>
    </row>
    <row r="282" spans="5:21" ht="12.75">
      <c r="E282" s="134"/>
      <c r="F282" s="134"/>
      <c r="G282" s="134"/>
      <c r="H282" s="134"/>
      <c r="T282" s="134"/>
      <c r="U282" s="134"/>
    </row>
    <row r="283" spans="5:21" ht="12.75">
      <c r="E283" s="134"/>
      <c r="F283" s="134"/>
      <c r="G283" s="134"/>
      <c r="H283" s="134"/>
      <c r="T283" s="134"/>
      <c r="U283" s="134"/>
    </row>
    <row r="284" spans="5:21" ht="12.75">
      <c r="E284" s="134"/>
      <c r="F284" s="134"/>
      <c r="G284" s="134"/>
      <c r="H284" s="134"/>
      <c r="T284" s="134"/>
      <c r="U284" s="134"/>
    </row>
    <row r="285" spans="5:21" ht="12.75">
      <c r="E285" s="134"/>
      <c r="F285" s="134"/>
      <c r="G285" s="134"/>
      <c r="H285" s="134"/>
      <c r="T285" s="134"/>
      <c r="U285" s="134"/>
    </row>
    <row r="286" spans="5:21" ht="12.75">
      <c r="E286" s="134"/>
      <c r="F286" s="134"/>
      <c r="G286" s="134"/>
      <c r="H286" s="134"/>
      <c r="T286" s="134"/>
      <c r="U286" s="134"/>
    </row>
    <row r="287" spans="5:21" ht="12.75">
      <c r="E287" s="134"/>
      <c r="F287" s="134"/>
      <c r="G287" s="134"/>
      <c r="H287" s="134"/>
      <c r="T287" s="134"/>
      <c r="U287" s="134"/>
    </row>
    <row r="288" spans="5:21" ht="12.75">
      <c r="E288" s="134"/>
      <c r="F288" s="134"/>
      <c r="G288" s="134"/>
      <c r="H288" s="134"/>
      <c r="T288" s="134"/>
      <c r="U288" s="134"/>
    </row>
    <row r="289" spans="5:21" ht="12.75">
      <c r="E289" s="134"/>
      <c r="F289" s="134"/>
      <c r="G289" s="134"/>
      <c r="H289" s="134"/>
      <c r="T289" s="134"/>
      <c r="U289" s="134"/>
    </row>
    <row r="290" spans="5:21" ht="12.75">
      <c r="E290" s="134"/>
      <c r="F290" s="134"/>
      <c r="G290" s="134"/>
      <c r="H290" s="134"/>
      <c r="T290" s="134"/>
      <c r="U290" s="134"/>
    </row>
    <row r="291" spans="5:21" ht="12.75">
      <c r="E291" s="134"/>
      <c r="F291" s="134"/>
      <c r="G291" s="134"/>
      <c r="H291" s="134"/>
      <c r="T291" s="134"/>
      <c r="U291" s="134"/>
    </row>
    <row r="292" spans="5:21" ht="12.75">
      <c r="E292" s="134"/>
      <c r="F292" s="134"/>
      <c r="G292" s="134"/>
      <c r="H292" s="134"/>
      <c r="T292" s="134"/>
      <c r="U292" s="134"/>
    </row>
    <row r="293" spans="5:21" ht="12.75">
      <c r="E293" s="134"/>
      <c r="F293" s="134"/>
      <c r="G293" s="134"/>
      <c r="H293" s="134"/>
      <c r="T293" s="134"/>
      <c r="U293" s="134"/>
    </row>
    <row r="294" spans="5:21" ht="12.75">
      <c r="E294" s="134"/>
      <c r="F294" s="134"/>
      <c r="G294" s="134"/>
      <c r="H294" s="134"/>
      <c r="T294" s="134"/>
      <c r="U294" s="134"/>
    </row>
    <row r="295" spans="5:21" ht="12.75">
      <c r="E295" s="134"/>
      <c r="F295" s="134"/>
      <c r="G295" s="134"/>
      <c r="H295" s="134"/>
      <c r="T295" s="134"/>
      <c r="U295" s="134"/>
    </row>
    <row r="296" spans="5:21" ht="12.75">
      <c r="E296" s="134"/>
      <c r="F296" s="134"/>
      <c r="G296" s="134"/>
      <c r="H296" s="134"/>
      <c r="T296" s="134"/>
      <c r="U296" s="134"/>
    </row>
    <row r="297" spans="5:21" ht="12.75">
      <c r="E297" s="134"/>
      <c r="F297" s="134"/>
      <c r="G297" s="134"/>
      <c r="H297" s="134"/>
      <c r="T297" s="134"/>
      <c r="U297" s="134"/>
    </row>
    <row r="298" spans="5:21" ht="12.75">
      <c r="E298" s="134"/>
      <c r="F298" s="134"/>
      <c r="G298" s="134"/>
      <c r="H298" s="134"/>
      <c r="T298" s="134"/>
      <c r="U298" s="134"/>
    </row>
    <row r="299" spans="5:21" ht="12.75">
      <c r="E299" s="134"/>
      <c r="F299" s="134"/>
      <c r="G299" s="134"/>
      <c r="H299" s="134"/>
      <c r="T299" s="134"/>
      <c r="U299" s="134"/>
    </row>
    <row r="300" spans="5:21" ht="12.75">
      <c r="E300" s="134"/>
      <c r="F300" s="134"/>
      <c r="G300" s="134"/>
      <c r="H300" s="134"/>
      <c r="T300" s="134"/>
      <c r="U300" s="134"/>
    </row>
    <row r="301" spans="5:21" ht="12.75">
      <c r="E301" s="134"/>
      <c r="F301" s="134"/>
      <c r="G301" s="134"/>
      <c r="H301" s="134"/>
      <c r="T301" s="134"/>
      <c r="U301" s="134"/>
    </row>
    <row r="302" spans="5:21" ht="12.75">
      <c r="E302" s="134"/>
      <c r="F302" s="134"/>
      <c r="G302" s="134"/>
      <c r="H302" s="134"/>
      <c r="T302" s="134"/>
      <c r="U302" s="134"/>
    </row>
    <row r="303" spans="5:21" ht="12.75">
      <c r="E303" s="134"/>
      <c r="F303" s="134"/>
      <c r="G303" s="134"/>
      <c r="H303" s="134"/>
      <c r="T303" s="134"/>
      <c r="U303" s="134"/>
    </row>
    <row r="304" spans="5:21" ht="12.75">
      <c r="E304" s="134"/>
      <c r="F304" s="134"/>
      <c r="G304" s="134"/>
      <c r="H304" s="134"/>
      <c r="T304" s="134"/>
      <c r="U304" s="134"/>
    </row>
    <row r="305" spans="5:21" ht="12.75">
      <c r="E305" s="134"/>
      <c r="F305" s="134"/>
      <c r="G305" s="134"/>
      <c r="H305" s="134"/>
      <c r="T305" s="134"/>
      <c r="U305" s="134"/>
    </row>
    <row r="306" spans="5:21" ht="12.75">
      <c r="E306" s="134"/>
      <c r="F306" s="134"/>
      <c r="G306" s="134"/>
      <c r="H306" s="134"/>
      <c r="T306" s="134"/>
      <c r="U306" s="134"/>
    </row>
    <row r="307" spans="5:21" ht="12.75">
      <c r="E307" s="134"/>
      <c r="F307" s="134"/>
      <c r="G307" s="134"/>
      <c r="H307" s="134"/>
      <c r="T307" s="134"/>
      <c r="U307" s="134"/>
    </row>
    <row r="308" spans="5:21" ht="12.75">
      <c r="E308" s="134"/>
      <c r="F308" s="134"/>
      <c r="G308" s="134"/>
      <c r="H308" s="134"/>
      <c r="T308" s="134"/>
      <c r="U308" s="134"/>
    </row>
    <row r="309" spans="5:21" ht="12.75">
      <c r="E309" s="134"/>
      <c r="F309" s="134"/>
      <c r="G309" s="134"/>
      <c r="H309" s="134"/>
      <c r="T309" s="134"/>
      <c r="U309" s="134"/>
    </row>
    <row r="310" spans="5:21" ht="12.75">
      <c r="E310" s="134"/>
      <c r="F310" s="134"/>
      <c r="G310" s="134"/>
      <c r="H310" s="134"/>
      <c r="T310" s="134"/>
      <c r="U310" s="134"/>
    </row>
    <row r="311" spans="5:21" ht="12.75">
      <c r="E311" s="134"/>
      <c r="F311" s="134"/>
      <c r="G311" s="134"/>
      <c r="H311" s="134"/>
      <c r="T311" s="134"/>
      <c r="U311" s="134"/>
    </row>
    <row r="312" spans="5:21" ht="12.75">
      <c r="E312" s="134"/>
      <c r="F312" s="134"/>
      <c r="G312" s="134"/>
      <c r="H312" s="134"/>
      <c r="T312" s="134"/>
      <c r="U312" s="134"/>
    </row>
    <row r="313" spans="5:21" ht="12.75">
      <c r="E313" s="134"/>
      <c r="F313" s="134"/>
      <c r="G313" s="134"/>
      <c r="H313" s="134"/>
      <c r="T313" s="134"/>
      <c r="U313" s="134"/>
    </row>
    <row r="314" spans="5:21" ht="12.75">
      <c r="E314" s="134"/>
      <c r="F314" s="134"/>
      <c r="G314" s="134"/>
      <c r="H314" s="134"/>
      <c r="T314" s="134"/>
      <c r="U314" s="134"/>
    </row>
    <row r="315" spans="5:21" ht="12.75">
      <c r="E315" s="134"/>
      <c r="F315" s="134"/>
      <c r="G315" s="134"/>
      <c r="H315" s="134"/>
      <c r="T315" s="134"/>
      <c r="U315" s="134"/>
    </row>
    <row r="316" spans="5:21" ht="12.75">
      <c r="E316" s="134"/>
      <c r="F316" s="134"/>
      <c r="G316" s="134"/>
      <c r="H316" s="134"/>
      <c r="T316" s="134"/>
      <c r="U316" s="134"/>
    </row>
    <row r="317" spans="5:21" ht="12.75">
      <c r="E317" s="134"/>
      <c r="F317" s="134"/>
      <c r="G317" s="134"/>
      <c r="H317" s="134"/>
      <c r="T317" s="134"/>
      <c r="U317" s="134"/>
    </row>
    <row r="318" spans="5:21" ht="12.75">
      <c r="E318" s="134"/>
      <c r="F318" s="134"/>
      <c r="G318" s="134"/>
      <c r="H318" s="134"/>
      <c r="T318" s="134"/>
      <c r="U318" s="134"/>
    </row>
    <row r="319" spans="5:21" ht="12.75">
      <c r="E319" s="134"/>
      <c r="F319" s="134"/>
      <c r="G319" s="134"/>
      <c r="H319" s="134"/>
      <c r="T319" s="134"/>
      <c r="U319" s="134"/>
    </row>
    <row r="320" spans="5:21" ht="12.75">
      <c r="E320" s="134"/>
      <c r="F320" s="134"/>
      <c r="G320" s="134"/>
      <c r="H320" s="134"/>
      <c r="T320" s="134"/>
      <c r="U320" s="134"/>
    </row>
    <row r="321" spans="5:21" ht="12.75">
      <c r="E321" s="134"/>
      <c r="F321" s="134"/>
      <c r="G321" s="134"/>
      <c r="H321" s="134"/>
      <c r="T321" s="134"/>
      <c r="U321" s="134"/>
    </row>
    <row r="322" spans="5:21" ht="12.75">
      <c r="E322" s="134"/>
      <c r="F322" s="134"/>
      <c r="G322" s="134"/>
      <c r="H322" s="134"/>
      <c r="T322" s="134"/>
      <c r="U322" s="134"/>
    </row>
    <row r="323" spans="5:21" ht="12.75">
      <c r="E323" s="134"/>
      <c r="F323" s="134"/>
      <c r="G323" s="134"/>
      <c r="H323" s="134"/>
      <c r="T323" s="134"/>
      <c r="U323" s="134"/>
    </row>
    <row r="324" spans="5:21" ht="12.75">
      <c r="E324" s="134"/>
      <c r="F324" s="134"/>
      <c r="G324" s="134"/>
      <c r="H324" s="134"/>
      <c r="T324" s="134"/>
      <c r="U324" s="134"/>
    </row>
    <row r="325" spans="5:21" ht="12.75">
      <c r="E325" s="134"/>
      <c r="F325" s="134"/>
      <c r="G325" s="134"/>
      <c r="H325" s="134"/>
      <c r="T325" s="134"/>
      <c r="U325" s="134"/>
    </row>
    <row r="326" spans="5:21" ht="12.75">
      <c r="E326" s="134"/>
      <c r="F326" s="134"/>
      <c r="G326" s="134"/>
      <c r="H326" s="134"/>
      <c r="T326" s="134"/>
      <c r="U326" s="134"/>
    </row>
    <row r="327" spans="5:21" ht="12.75">
      <c r="E327" s="134"/>
      <c r="F327" s="134"/>
      <c r="G327" s="134"/>
      <c r="H327" s="134"/>
      <c r="T327" s="134"/>
      <c r="U327" s="134"/>
    </row>
    <row r="328" spans="5:21" ht="12.75">
      <c r="E328" s="134"/>
      <c r="F328" s="134"/>
      <c r="G328" s="134"/>
      <c r="H328" s="134"/>
      <c r="T328" s="134"/>
      <c r="U328" s="134"/>
    </row>
    <row r="329" spans="5:21" ht="12.75">
      <c r="E329" s="134"/>
      <c r="F329" s="134"/>
      <c r="G329" s="134"/>
      <c r="H329" s="134"/>
      <c r="T329" s="134"/>
      <c r="U329" s="134"/>
    </row>
    <row r="330" spans="5:21" ht="12.75">
      <c r="E330" s="134"/>
      <c r="F330" s="134"/>
      <c r="G330" s="134"/>
      <c r="H330" s="134"/>
      <c r="T330" s="134"/>
      <c r="U330" s="134"/>
    </row>
    <row r="331" spans="5:21" ht="12.75">
      <c r="E331" s="134"/>
      <c r="F331" s="134"/>
      <c r="G331" s="134"/>
      <c r="H331" s="134"/>
      <c r="T331" s="134"/>
      <c r="U331" s="134"/>
    </row>
    <row r="332" spans="5:21" ht="12.75">
      <c r="E332" s="134"/>
      <c r="F332" s="134"/>
      <c r="G332" s="134"/>
      <c r="H332" s="134"/>
      <c r="T332" s="134"/>
      <c r="U332" s="134"/>
    </row>
    <row r="333" spans="5:21" ht="12.75">
      <c r="E333" s="134"/>
      <c r="F333" s="134"/>
      <c r="G333" s="134"/>
      <c r="H333" s="134"/>
      <c r="T333" s="134"/>
      <c r="U333" s="134"/>
    </row>
    <row r="334" spans="5:21" ht="12.75">
      <c r="E334" s="134"/>
      <c r="F334" s="134"/>
      <c r="G334" s="134"/>
      <c r="H334" s="134"/>
      <c r="T334" s="134"/>
      <c r="U334" s="134"/>
    </row>
    <row r="335" spans="5:21" ht="12.75">
      <c r="E335" s="134"/>
      <c r="F335" s="134"/>
      <c r="G335" s="134"/>
      <c r="H335" s="134"/>
      <c r="T335" s="134"/>
      <c r="U335" s="134"/>
    </row>
    <row r="336" spans="5:21" ht="12.75">
      <c r="E336" s="134"/>
      <c r="F336" s="134"/>
      <c r="G336" s="134"/>
      <c r="H336" s="134"/>
      <c r="T336" s="134"/>
      <c r="U336" s="134"/>
    </row>
    <row r="337" spans="5:21" ht="12.75">
      <c r="E337" s="134"/>
      <c r="F337" s="134"/>
      <c r="G337" s="134"/>
      <c r="H337" s="134"/>
      <c r="T337" s="134"/>
      <c r="U337" s="134"/>
    </row>
    <row r="338" spans="5:21" ht="12.75">
      <c r="E338" s="134"/>
      <c r="F338" s="134"/>
      <c r="G338" s="134"/>
      <c r="H338" s="134"/>
      <c r="T338" s="134"/>
      <c r="U338" s="134"/>
    </row>
    <row r="339" spans="5:21" ht="12.75">
      <c r="E339" s="134"/>
      <c r="F339" s="134"/>
      <c r="G339" s="134"/>
      <c r="H339" s="134"/>
      <c r="T339" s="134"/>
      <c r="U339" s="134"/>
    </row>
    <row r="340" spans="5:21" ht="12.75">
      <c r="E340" s="134"/>
      <c r="F340" s="134"/>
      <c r="G340" s="134"/>
      <c r="H340" s="134"/>
      <c r="T340" s="134"/>
      <c r="U340" s="134"/>
    </row>
    <row r="341" spans="5:21" ht="12.75">
      <c r="E341" s="134"/>
      <c r="F341" s="134"/>
      <c r="G341" s="134"/>
      <c r="H341" s="134"/>
      <c r="T341" s="134"/>
      <c r="U341" s="134"/>
    </row>
    <row r="342" spans="5:21" ht="12.75">
      <c r="E342" s="134"/>
      <c r="F342" s="134"/>
      <c r="G342" s="134"/>
      <c r="H342" s="134"/>
      <c r="T342" s="134"/>
      <c r="U342" s="134"/>
    </row>
    <row r="343" spans="5:21" ht="12.75">
      <c r="E343" s="134"/>
      <c r="F343" s="134"/>
      <c r="G343" s="134"/>
      <c r="H343" s="134"/>
      <c r="T343" s="134"/>
      <c r="U343" s="134"/>
    </row>
    <row r="344" spans="5:21" ht="12.75">
      <c r="E344" s="134"/>
      <c r="F344" s="134"/>
      <c r="G344" s="134"/>
      <c r="H344" s="134"/>
      <c r="T344" s="134"/>
      <c r="U344" s="134"/>
    </row>
    <row r="345" spans="5:21" ht="12.75">
      <c r="E345" s="134"/>
      <c r="F345" s="134"/>
      <c r="G345" s="134"/>
      <c r="H345" s="134"/>
      <c r="T345" s="134"/>
      <c r="U345" s="134"/>
    </row>
    <row r="346" spans="5:21" ht="12.75">
      <c r="E346" s="134"/>
      <c r="F346" s="134"/>
      <c r="G346" s="134"/>
      <c r="H346" s="134"/>
      <c r="T346" s="134"/>
      <c r="U346" s="134"/>
    </row>
    <row r="347" spans="5:21" ht="12.75">
      <c r="E347" s="134"/>
      <c r="F347" s="134"/>
      <c r="G347" s="134"/>
      <c r="H347" s="134"/>
      <c r="T347" s="134"/>
      <c r="U347" s="134"/>
    </row>
    <row r="348" spans="5:21" ht="12.75">
      <c r="E348" s="134"/>
      <c r="F348" s="134"/>
      <c r="G348" s="134"/>
      <c r="H348" s="134"/>
      <c r="T348" s="134"/>
      <c r="U348" s="134"/>
    </row>
    <row r="349" spans="5:21" ht="12.75">
      <c r="E349" s="134"/>
      <c r="F349" s="134"/>
      <c r="G349" s="134"/>
      <c r="H349" s="134"/>
      <c r="T349" s="134"/>
      <c r="U349" s="134"/>
    </row>
    <row r="350" spans="5:21" ht="12.75">
      <c r="E350" s="134"/>
      <c r="F350" s="134"/>
      <c r="G350" s="134"/>
      <c r="H350" s="134"/>
      <c r="T350" s="134"/>
      <c r="U350" s="134"/>
    </row>
    <row r="351" spans="5:21" ht="12.75">
      <c r="E351" s="134"/>
      <c r="F351" s="134"/>
      <c r="G351" s="134"/>
      <c r="H351" s="134"/>
      <c r="T351" s="134"/>
      <c r="U351" s="134"/>
    </row>
    <row r="352" spans="5:21" ht="12.75">
      <c r="E352" s="134"/>
      <c r="F352" s="134"/>
      <c r="G352" s="134"/>
      <c r="H352" s="134"/>
      <c r="T352" s="134"/>
      <c r="U352" s="134"/>
    </row>
    <row r="353" spans="5:21" ht="12.75">
      <c r="E353" s="134"/>
      <c r="F353" s="134"/>
      <c r="G353" s="134"/>
      <c r="H353" s="134"/>
      <c r="T353" s="134"/>
      <c r="U353" s="134"/>
    </row>
    <row r="354" spans="5:21" ht="12.75">
      <c r="E354" s="134"/>
      <c r="F354" s="134"/>
      <c r="G354" s="134"/>
      <c r="H354" s="134"/>
      <c r="T354" s="134"/>
      <c r="U354" s="134"/>
    </row>
    <row r="355" spans="5:21" ht="12.75">
      <c r="E355" s="134"/>
      <c r="F355" s="134"/>
      <c r="G355" s="134"/>
      <c r="H355" s="134"/>
      <c r="T355" s="134"/>
      <c r="U355" s="134"/>
    </row>
    <row r="356" spans="5:21" ht="12.75">
      <c r="E356" s="134"/>
      <c r="F356" s="134"/>
      <c r="G356" s="134"/>
      <c r="H356" s="134"/>
      <c r="T356" s="134"/>
      <c r="U356" s="134"/>
    </row>
    <row r="357" spans="5:21" ht="12.75">
      <c r="E357" s="134"/>
      <c r="F357" s="134"/>
      <c r="G357" s="134"/>
      <c r="H357" s="134"/>
      <c r="T357" s="134"/>
      <c r="U357" s="134"/>
    </row>
    <row r="358" spans="5:21" ht="12.75">
      <c r="E358" s="134"/>
      <c r="F358" s="134"/>
      <c r="G358" s="134"/>
      <c r="H358" s="134"/>
      <c r="T358" s="134"/>
      <c r="U358" s="134"/>
    </row>
    <row r="359" spans="5:21" ht="12.75">
      <c r="E359" s="134"/>
      <c r="F359" s="134"/>
      <c r="G359" s="134"/>
      <c r="H359" s="134"/>
      <c r="T359" s="134"/>
      <c r="U359" s="134"/>
    </row>
    <row r="360" spans="5:21" ht="12.75">
      <c r="E360" s="134"/>
      <c r="F360" s="134"/>
      <c r="G360" s="134"/>
      <c r="H360" s="134"/>
      <c r="T360" s="134"/>
      <c r="U360" s="134"/>
    </row>
    <row r="361" spans="5:21" ht="12.75">
      <c r="E361" s="134"/>
      <c r="F361" s="134"/>
      <c r="G361" s="134"/>
      <c r="H361" s="134"/>
      <c r="T361" s="134"/>
      <c r="U361" s="134"/>
    </row>
    <row r="362" spans="5:21" ht="12.75">
      <c r="E362" s="134"/>
      <c r="F362" s="134"/>
      <c r="G362" s="134"/>
      <c r="H362" s="134"/>
      <c r="T362" s="134"/>
      <c r="U362" s="134"/>
    </row>
    <row r="363" spans="5:21" ht="12.75">
      <c r="E363" s="134"/>
      <c r="F363" s="134"/>
      <c r="G363" s="134"/>
      <c r="H363" s="134"/>
      <c r="T363" s="134"/>
      <c r="U363" s="134"/>
    </row>
    <row r="364" spans="5:21" ht="12.75">
      <c r="E364" s="134"/>
      <c r="F364" s="134"/>
      <c r="G364" s="134"/>
      <c r="H364" s="134"/>
      <c r="T364" s="134"/>
      <c r="U364" s="134"/>
    </row>
    <row r="365" spans="5:21" ht="12.75">
      <c r="E365" s="134"/>
      <c r="F365" s="134"/>
      <c r="G365" s="134"/>
      <c r="H365" s="134"/>
      <c r="T365" s="134"/>
      <c r="U365" s="134"/>
    </row>
    <row r="366" spans="5:21" ht="12.75">
      <c r="E366" s="134"/>
      <c r="F366" s="134"/>
      <c r="G366" s="134"/>
      <c r="H366" s="134"/>
      <c r="T366" s="134"/>
      <c r="U366" s="134"/>
    </row>
    <row r="367" spans="5:21" ht="12.75">
      <c r="E367" s="134"/>
      <c r="F367" s="134"/>
      <c r="G367" s="134"/>
      <c r="H367" s="134"/>
      <c r="T367" s="134"/>
      <c r="U367" s="134"/>
    </row>
    <row r="368" spans="5:21" ht="12.75">
      <c r="E368" s="134"/>
      <c r="F368" s="134"/>
      <c r="G368" s="134"/>
      <c r="H368" s="134"/>
      <c r="T368" s="134"/>
      <c r="U368" s="134"/>
    </row>
    <row r="369" spans="5:21" ht="12.75">
      <c r="E369" s="134"/>
      <c r="F369" s="134"/>
      <c r="G369" s="134"/>
      <c r="H369" s="134"/>
      <c r="T369" s="134"/>
      <c r="U369" s="134"/>
    </row>
    <row r="370" spans="5:21" ht="12.75">
      <c r="E370" s="134"/>
      <c r="F370" s="134"/>
      <c r="G370" s="134"/>
      <c r="H370" s="134"/>
      <c r="T370" s="134"/>
      <c r="U370" s="134"/>
    </row>
    <row r="371" spans="5:21" ht="12.75">
      <c r="E371" s="134"/>
      <c r="F371" s="134"/>
      <c r="G371" s="134"/>
      <c r="H371" s="134"/>
      <c r="T371" s="134"/>
      <c r="U371" s="134"/>
    </row>
    <row r="372" spans="5:21" ht="12.75">
      <c r="E372" s="134"/>
      <c r="F372" s="134"/>
      <c r="G372" s="134"/>
      <c r="H372" s="134"/>
      <c r="T372" s="134"/>
      <c r="U372" s="134"/>
    </row>
    <row r="373" spans="5:21" ht="12.75">
      <c r="E373" s="134"/>
      <c r="F373" s="134"/>
      <c r="G373" s="134"/>
      <c r="H373" s="134"/>
      <c r="T373" s="134"/>
      <c r="U373" s="134"/>
    </row>
    <row r="374" spans="5:21" ht="12.75">
      <c r="E374" s="134"/>
      <c r="F374" s="134"/>
      <c r="G374" s="134"/>
      <c r="H374" s="134"/>
      <c r="T374" s="134"/>
      <c r="U374" s="134"/>
    </row>
    <row r="375" spans="5:21" ht="12.75">
      <c r="E375" s="134"/>
      <c r="F375" s="134"/>
      <c r="G375" s="134"/>
      <c r="H375" s="134"/>
      <c r="T375" s="134"/>
      <c r="U375" s="134"/>
    </row>
    <row r="376" spans="5:21" ht="12.75">
      <c r="E376" s="134"/>
      <c r="F376" s="134"/>
      <c r="G376" s="134"/>
      <c r="H376" s="134"/>
      <c r="T376" s="134"/>
      <c r="U376" s="134"/>
    </row>
    <row r="377" spans="5:21" ht="12.75">
      <c r="E377" s="134"/>
      <c r="F377" s="134"/>
      <c r="G377" s="134"/>
      <c r="H377" s="134"/>
      <c r="T377" s="134"/>
      <c r="U377" s="134"/>
    </row>
    <row r="378" spans="5:21" ht="12.75">
      <c r="E378" s="134"/>
      <c r="F378" s="134"/>
      <c r="G378" s="134"/>
      <c r="H378" s="134"/>
      <c r="T378" s="134"/>
      <c r="U378" s="134"/>
    </row>
    <row r="379" spans="5:21" ht="12.75">
      <c r="E379" s="134"/>
      <c r="F379" s="134"/>
      <c r="G379" s="134"/>
      <c r="H379" s="134"/>
      <c r="T379" s="134"/>
      <c r="U379" s="134"/>
    </row>
    <row r="380" spans="5:21" ht="12.75">
      <c r="E380" s="134"/>
      <c r="F380" s="134"/>
      <c r="G380" s="134"/>
      <c r="H380" s="134"/>
      <c r="T380" s="134"/>
      <c r="U380" s="134"/>
    </row>
    <row r="381" spans="5:21" ht="12.75">
      <c r="E381" s="134"/>
      <c r="F381" s="134"/>
      <c r="G381" s="134"/>
      <c r="H381" s="134"/>
      <c r="T381" s="134"/>
      <c r="U381" s="134"/>
    </row>
    <row r="382" spans="5:21" ht="12.75">
      <c r="E382" s="134"/>
      <c r="F382" s="134"/>
      <c r="G382" s="134"/>
      <c r="H382" s="134"/>
      <c r="T382" s="134"/>
      <c r="U382" s="134"/>
    </row>
    <row r="383" spans="5:21" ht="12.75">
      <c r="E383" s="134"/>
      <c r="F383" s="134"/>
      <c r="G383" s="134"/>
      <c r="H383" s="134"/>
      <c r="T383" s="134"/>
      <c r="U383" s="134"/>
    </row>
    <row r="384" spans="5:21" ht="12.75">
      <c r="E384" s="134"/>
      <c r="F384" s="134"/>
      <c r="G384" s="134"/>
      <c r="H384" s="134"/>
      <c r="T384" s="134"/>
      <c r="U384" s="134"/>
    </row>
    <row r="385" spans="5:21" ht="12.75">
      <c r="E385" s="134"/>
      <c r="F385" s="134"/>
      <c r="G385" s="134"/>
      <c r="H385" s="134"/>
      <c r="T385" s="134"/>
      <c r="U385" s="134"/>
    </row>
    <row r="386" spans="5:21" ht="12.75">
      <c r="E386" s="134"/>
      <c r="F386" s="134"/>
      <c r="G386" s="134"/>
      <c r="H386" s="134"/>
      <c r="T386" s="134"/>
      <c r="U386" s="134"/>
    </row>
    <row r="387" spans="5:21" ht="12.75">
      <c r="E387" s="134"/>
      <c r="F387" s="134"/>
      <c r="G387" s="134"/>
      <c r="H387" s="134"/>
      <c r="T387" s="134"/>
      <c r="U387" s="134"/>
    </row>
    <row r="388" spans="5:21" ht="12.75">
      <c r="E388" s="134"/>
      <c r="F388" s="134"/>
      <c r="G388" s="134"/>
      <c r="H388" s="134"/>
      <c r="T388" s="134"/>
      <c r="U388" s="134"/>
    </row>
    <row r="389" spans="5:21" ht="12.75">
      <c r="E389" s="134"/>
      <c r="F389" s="134"/>
      <c r="G389" s="134"/>
      <c r="H389" s="134"/>
      <c r="T389" s="134"/>
      <c r="U389" s="134"/>
    </row>
    <row r="390" spans="5:21" ht="12.75">
      <c r="E390" s="134"/>
      <c r="F390" s="134"/>
      <c r="G390" s="134"/>
      <c r="H390" s="134"/>
      <c r="T390" s="134"/>
      <c r="U390" s="134"/>
    </row>
    <row r="391" spans="5:21" ht="12.75">
      <c r="E391" s="134"/>
      <c r="F391" s="134"/>
      <c r="G391" s="134"/>
      <c r="H391" s="134"/>
      <c r="T391" s="134"/>
      <c r="U391" s="134"/>
    </row>
    <row r="392" spans="5:21" ht="12.75">
      <c r="E392" s="134"/>
      <c r="F392" s="134"/>
      <c r="G392" s="134"/>
      <c r="H392" s="134"/>
      <c r="T392" s="134"/>
      <c r="U392" s="134"/>
    </row>
    <row r="393" spans="5:21" ht="12.75">
      <c r="E393" s="134"/>
      <c r="F393" s="134"/>
      <c r="G393" s="134"/>
      <c r="H393" s="134"/>
      <c r="T393" s="134"/>
      <c r="U393" s="134"/>
    </row>
    <row r="394" spans="5:21" ht="12.75">
      <c r="E394" s="134"/>
      <c r="F394" s="134"/>
      <c r="G394" s="134"/>
      <c r="H394" s="134"/>
      <c r="T394" s="134"/>
      <c r="U394" s="134"/>
    </row>
    <row r="395" spans="5:21" ht="12.75">
      <c r="E395" s="134"/>
      <c r="F395" s="134"/>
      <c r="G395" s="134"/>
      <c r="H395" s="134"/>
      <c r="T395" s="134"/>
      <c r="U395" s="134"/>
    </row>
    <row r="396" spans="5:21" ht="12.75">
      <c r="E396" s="134"/>
      <c r="F396" s="134"/>
      <c r="G396" s="134"/>
      <c r="H396" s="134"/>
      <c r="T396" s="134"/>
      <c r="U396" s="134"/>
    </row>
    <row r="397" spans="5:21" ht="12.75">
      <c r="E397" s="134"/>
      <c r="F397" s="134"/>
      <c r="G397" s="134"/>
      <c r="H397" s="134"/>
      <c r="T397" s="134"/>
      <c r="U397" s="134"/>
    </row>
    <row r="398" spans="5:21" ht="12.75">
      <c r="E398" s="134"/>
      <c r="F398" s="134"/>
      <c r="G398" s="134"/>
      <c r="H398" s="134"/>
      <c r="T398" s="134"/>
      <c r="U398" s="134"/>
    </row>
    <row r="399" spans="5:21" ht="12.75">
      <c r="E399" s="134"/>
      <c r="F399" s="134"/>
      <c r="G399" s="134"/>
      <c r="H399" s="134"/>
      <c r="T399" s="134"/>
      <c r="U399" s="134"/>
    </row>
    <row r="400" spans="5:21" ht="12.75">
      <c r="E400" s="134"/>
      <c r="F400" s="134"/>
      <c r="G400" s="134"/>
      <c r="H400" s="134"/>
      <c r="T400" s="134"/>
      <c r="U400" s="134"/>
    </row>
    <row r="401" spans="5:21" ht="12.75">
      <c r="E401" s="134"/>
      <c r="F401" s="134"/>
      <c r="G401" s="134"/>
      <c r="H401" s="134"/>
      <c r="T401" s="134"/>
      <c r="U401" s="134"/>
    </row>
    <row r="402" spans="5:21" ht="12.75">
      <c r="E402" s="134"/>
      <c r="F402" s="134"/>
      <c r="G402" s="134"/>
      <c r="H402" s="134"/>
      <c r="T402" s="134"/>
      <c r="U402" s="134"/>
    </row>
    <row r="403" spans="5:21" ht="12.75">
      <c r="E403" s="134"/>
      <c r="F403" s="134"/>
      <c r="G403" s="134"/>
      <c r="H403" s="134"/>
      <c r="T403" s="134"/>
      <c r="U403" s="134"/>
    </row>
    <row r="404" spans="5:21" ht="12.75">
      <c r="E404" s="134"/>
      <c r="F404" s="134"/>
      <c r="G404" s="134"/>
      <c r="H404" s="134"/>
      <c r="T404" s="134"/>
      <c r="U404" s="134"/>
    </row>
    <row r="405" spans="5:21" ht="12.75">
      <c r="E405" s="134"/>
      <c r="F405" s="134"/>
      <c r="G405" s="134"/>
      <c r="H405" s="134"/>
      <c r="T405" s="134"/>
      <c r="U405" s="134"/>
    </row>
    <row r="406" spans="5:21" ht="12.75">
      <c r="E406" s="134"/>
      <c r="F406" s="134"/>
      <c r="G406" s="134"/>
      <c r="H406" s="134"/>
      <c r="T406" s="134"/>
      <c r="U406" s="134"/>
    </row>
    <row r="407" spans="5:21" ht="12.75">
      <c r="E407" s="134"/>
      <c r="F407" s="134"/>
      <c r="G407" s="134"/>
      <c r="H407" s="134"/>
      <c r="T407" s="134"/>
      <c r="U407" s="134"/>
    </row>
    <row r="408" spans="5:21" ht="12.75">
      <c r="E408" s="134"/>
      <c r="F408" s="134"/>
      <c r="G408" s="134"/>
      <c r="H408" s="134"/>
      <c r="T408" s="134"/>
      <c r="U408" s="134"/>
    </row>
    <row r="409" spans="5:21" ht="12.75">
      <c r="E409" s="134"/>
      <c r="F409" s="134"/>
      <c r="G409" s="134"/>
      <c r="H409" s="134"/>
      <c r="T409" s="134"/>
      <c r="U409" s="134"/>
    </row>
    <row r="410" spans="5:21" ht="12.75">
      <c r="E410" s="134"/>
      <c r="F410" s="134"/>
      <c r="G410" s="134"/>
      <c r="H410" s="134"/>
      <c r="T410" s="134"/>
      <c r="U410" s="134"/>
    </row>
    <row r="411" spans="5:21" ht="12.75">
      <c r="E411" s="134"/>
      <c r="F411" s="134"/>
      <c r="G411" s="134"/>
      <c r="H411" s="134"/>
      <c r="T411" s="134"/>
      <c r="U411" s="134"/>
    </row>
    <row r="412" spans="5:21" ht="12.75">
      <c r="E412" s="134"/>
      <c r="F412" s="134"/>
      <c r="G412" s="134"/>
      <c r="H412" s="134"/>
      <c r="T412" s="134"/>
      <c r="U412" s="134"/>
    </row>
    <row r="413" spans="5:21" ht="12.75">
      <c r="E413" s="134"/>
      <c r="F413" s="134"/>
      <c r="G413" s="134"/>
      <c r="H413" s="134"/>
      <c r="T413" s="134"/>
      <c r="U413" s="134"/>
    </row>
    <row r="414" spans="5:21" ht="12.75">
      <c r="E414" s="134"/>
      <c r="F414" s="134"/>
      <c r="G414" s="134"/>
      <c r="H414" s="134"/>
      <c r="T414" s="134"/>
      <c r="U414" s="134"/>
    </row>
    <row r="415" spans="5:21" ht="12.75">
      <c r="E415" s="134"/>
      <c r="F415" s="134"/>
      <c r="G415" s="134"/>
      <c r="H415" s="134"/>
      <c r="T415" s="134"/>
      <c r="U415" s="134"/>
    </row>
    <row r="416" spans="5:21" ht="12.75">
      <c r="E416" s="134"/>
      <c r="F416" s="134"/>
      <c r="G416" s="134"/>
      <c r="H416" s="134"/>
      <c r="T416" s="134"/>
      <c r="U416" s="134"/>
    </row>
    <row r="417" spans="5:21" ht="12.75">
      <c r="E417" s="134"/>
      <c r="F417" s="134"/>
      <c r="G417" s="134"/>
      <c r="H417" s="134"/>
      <c r="T417" s="134"/>
      <c r="U417" s="134"/>
    </row>
    <row r="418" spans="5:21" ht="12.75">
      <c r="E418" s="134"/>
      <c r="F418" s="134"/>
      <c r="G418" s="134"/>
      <c r="H418" s="134"/>
      <c r="T418" s="134"/>
      <c r="U418" s="134"/>
    </row>
    <row r="419" spans="5:21" ht="12.75">
      <c r="E419" s="134"/>
      <c r="F419" s="134"/>
      <c r="G419" s="134"/>
      <c r="H419" s="134"/>
      <c r="T419" s="134"/>
      <c r="U419" s="134"/>
    </row>
    <row r="420" spans="5:21" ht="12.75">
      <c r="E420" s="134"/>
      <c r="F420" s="134"/>
      <c r="G420" s="134"/>
      <c r="H420" s="134"/>
      <c r="T420" s="134"/>
      <c r="U420" s="134"/>
    </row>
    <row r="421" spans="5:21" ht="12.75">
      <c r="E421" s="134"/>
      <c r="F421" s="134"/>
      <c r="G421" s="134"/>
      <c r="H421" s="134"/>
      <c r="T421" s="134"/>
      <c r="U421" s="134"/>
    </row>
    <row r="422" spans="5:21" ht="12.75">
      <c r="E422" s="134"/>
      <c r="F422" s="134"/>
      <c r="G422" s="134"/>
      <c r="H422" s="134"/>
      <c r="T422" s="134"/>
      <c r="U422" s="134"/>
    </row>
    <row r="423" spans="5:21" ht="12.75">
      <c r="E423" s="134"/>
      <c r="F423" s="134"/>
      <c r="G423" s="134"/>
      <c r="H423" s="134"/>
      <c r="T423" s="134"/>
      <c r="U423" s="134"/>
    </row>
    <row r="424" spans="5:21" ht="12.75">
      <c r="E424" s="134"/>
      <c r="F424" s="134"/>
      <c r="G424" s="134"/>
      <c r="H424" s="134"/>
      <c r="T424" s="134"/>
      <c r="U424" s="134"/>
    </row>
    <row r="425" spans="5:21" ht="12.75">
      <c r="E425" s="134"/>
      <c r="F425" s="134"/>
      <c r="G425" s="134"/>
      <c r="H425" s="134"/>
      <c r="T425" s="134"/>
      <c r="U425" s="134"/>
    </row>
    <row r="426" spans="5:21" ht="12.75">
      <c r="E426" s="134"/>
      <c r="F426" s="134"/>
      <c r="G426" s="134"/>
      <c r="H426" s="134"/>
      <c r="T426" s="134"/>
      <c r="U426" s="134"/>
    </row>
    <row r="427" spans="5:21" ht="12.75">
      <c r="E427" s="134"/>
      <c r="F427" s="134"/>
      <c r="G427" s="134"/>
      <c r="H427" s="134"/>
      <c r="T427" s="134"/>
      <c r="U427" s="134"/>
    </row>
    <row r="428" spans="5:21" ht="12.75">
      <c r="E428" s="134"/>
      <c r="F428" s="134"/>
      <c r="G428" s="134"/>
      <c r="H428" s="134"/>
      <c r="T428" s="134"/>
      <c r="U428" s="134"/>
    </row>
    <row r="429" spans="5:21" ht="12.75">
      <c r="E429" s="134"/>
      <c r="F429" s="134"/>
      <c r="G429" s="134"/>
      <c r="H429" s="134"/>
      <c r="T429" s="134"/>
      <c r="U429" s="134"/>
    </row>
    <row r="430" spans="5:21" ht="12.75">
      <c r="E430" s="134"/>
      <c r="F430" s="134"/>
      <c r="G430" s="134"/>
      <c r="H430" s="134"/>
      <c r="T430" s="134"/>
      <c r="U430" s="134"/>
    </row>
    <row r="431" spans="5:21" ht="12.75">
      <c r="E431" s="134"/>
      <c r="F431" s="134"/>
      <c r="G431" s="134"/>
      <c r="H431" s="134"/>
      <c r="T431" s="134"/>
      <c r="U431" s="134"/>
    </row>
    <row r="432" spans="5:21" ht="12.75">
      <c r="E432" s="134"/>
      <c r="F432" s="134"/>
      <c r="G432" s="134"/>
      <c r="H432" s="134"/>
      <c r="T432" s="134"/>
      <c r="U432" s="134"/>
    </row>
    <row r="433" spans="5:21" ht="12.75">
      <c r="E433" s="134"/>
      <c r="F433" s="134"/>
      <c r="G433" s="134"/>
      <c r="H433" s="134"/>
      <c r="T433" s="134"/>
      <c r="U433" s="134"/>
    </row>
    <row r="434" spans="5:21" ht="12.75">
      <c r="E434" s="134"/>
      <c r="F434" s="134"/>
      <c r="G434" s="134"/>
      <c r="H434" s="134"/>
      <c r="T434" s="134"/>
      <c r="U434" s="134"/>
    </row>
    <row r="435" spans="5:21" ht="12.75">
      <c r="E435" s="134"/>
      <c r="F435" s="134"/>
      <c r="G435" s="134"/>
      <c r="H435" s="134"/>
      <c r="T435" s="134"/>
      <c r="U435" s="134"/>
    </row>
    <row r="436" spans="5:21" ht="12.75">
      <c r="E436" s="134"/>
      <c r="F436" s="134"/>
      <c r="G436" s="134"/>
      <c r="H436" s="134"/>
      <c r="T436" s="134"/>
      <c r="U436" s="134"/>
    </row>
    <row r="437" spans="5:21" ht="12.75">
      <c r="E437" s="134"/>
      <c r="F437" s="134"/>
      <c r="G437" s="134"/>
      <c r="H437" s="134"/>
      <c r="T437" s="134"/>
      <c r="U437" s="134"/>
    </row>
    <row r="438" spans="5:21" ht="12.75">
      <c r="E438" s="134"/>
      <c r="F438" s="134"/>
      <c r="G438" s="134"/>
      <c r="H438" s="134"/>
      <c r="T438" s="134"/>
      <c r="U438" s="134"/>
    </row>
    <row r="439" spans="5:21" ht="12.75">
      <c r="E439" s="134"/>
      <c r="F439" s="134"/>
      <c r="G439" s="134"/>
      <c r="H439" s="134"/>
      <c r="T439" s="134"/>
      <c r="U439" s="134"/>
    </row>
    <row r="440" spans="5:21" ht="12.75">
      <c r="E440" s="134"/>
      <c r="F440" s="134"/>
      <c r="G440" s="134"/>
      <c r="H440" s="134"/>
      <c r="T440" s="134"/>
      <c r="U440" s="134"/>
    </row>
    <row r="441" spans="5:21" ht="12.75">
      <c r="E441" s="134"/>
      <c r="F441" s="134"/>
      <c r="G441" s="134"/>
      <c r="H441" s="134"/>
      <c r="T441" s="134"/>
      <c r="U441" s="134"/>
    </row>
    <row r="442" spans="5:21" ht="12.75">
      <c r="E442" s="134"/>
      <c r="F442" s="134"/>
      <c r="G442" s="134"/>
      <c r="H442" s="134"/>
      <c r="T442" s="134"/>
      <c r="U442" s="134"/>
    </row>
    <row r="443" spans="5:21" ht="12.75">
      <c r="E443" s="134"/>
      <c r="F443" s="134"/>
      <c r="G443" s="134"/>
      <c r="H443" s="134"/>
      <c r="T443" s="134"/>
      <c r="U443" s="134"/>
    </row>
    <row r="444" spans="5:21" ht="12.75">
      <c r="E444" s="134"/>
      <c r="F444" s="134"/>
      <c r="G444" s="134"/>
      <c r="H444" s="134"/>
      <c r="T444" s="134"/>
      <c r="U444" s="134"/>
    </row>
    <row r="445" spans="5:21" ht="12.75">
      <c r="E445" s="134"/>
      <c r="F445" s="134"/>
      <c r="G445" s="134"/>
      <c r="H445" s="134"/>
      <c r="T445" s="134"/>
      <c r="U445" s="134"/>
    </row>
    <row r="446" spans="5:21" ht="12.75">
      <c r="E446" s="134"/>
      <c r="F446" s="134"/>
      <c r="G446" s="134"/>
      <c r="H446" s="134"/>
      <c r="T446" s="134"/>
      <c r="U446" s="134"/>
    </row>
    <row r="447" spans="5:21" ht="12.75">
      <c r="E447" s="134"/>
      <c r="F447" s="134"/>
      <c r="G447" s="134"/>
      <c r="H447" s="134"/>
      <c r="T447" s="134"/>
      <c r="U447" s="134"/>
    </row>
    <row r="448" spans="5:21" ht="12.75">
      <c r="E448" s="134"/>
      <c r="F448" s="134"/>
      <c r="G448" s="134"/>
      <c r="H448" s="134"/>
      <c r="T448" s="134"/>
      <c r="U448" s="134"/>
    </row>
    <row r="449" spans="5:21" ht="12.75">
      <c r="E449" s="134"/>
      <c r="F449" s="134"/>
      <c r="G449" s="134"/>
      <c r="H449" s="134"/>
      <c r="T449" s="134"/>
      <c r="U449" s="134"/>
    </row>
    <row r="450" spans="5:21" ht="12.75">
      <c r="E450" s="134"/>
      <c r="F450" s="134"/>
      <c r="G450" s="134"/>
      <c r="H450" s="134"/>
      <c r="T450" s="134"/>
      <c r="U450" s="134"/>
    </row>
    <row r="451" spans="5:21" ht="12.75">
      <c r="E451" s="134"/>
      <c r="F451" s="134"/>
      <c r="G451" s="134"/>
      <c r="H451" s="134"/>
      <c r="T451" s="134"/>
      <c r="U451" s="134"/>
    </row>
    <row r="452" spans="5:21" ht="12.75">
      <c r="E452" s="134"/>
      <c r="F452" s="134"/>
      <c r="G452" s="134"/>
      <c r="H452" s="134"/>
      <c r="T452" s="134"/>
      <c r="U452" s="134"/>
    </row>
    <row r="453" spans="5:21" ht="12.75">
      <c r="E453" s="134"/>
      <c r="F453" s="134"/>
      <c r="G453" s="134"/>
      <c r="H453" s="134"/>
      <c r="T453" s="134"/>
      <c r="U453" s="134"/>
    </row>
    <row r="454" spans="5:21" ht="12.75">
      <c r="E454" s="134"/>
      <c r="F454" s="134"/>
      <c r="G454" s="134"/>
      <c r="H454" s="134"/>
      <c r="T454" s="134"/>
      <c r="U454" s="134"/>
    </row>
    <row r="455" spans="5:21" ht="12.75">
      <c r="E455" s="134"/>
      <c r="F455" s="134"/>
      <c r="G455" s="134"/>
      <c r="H455" s="134"/>
      <c r="T455" s="134"/>
      <c r="U455" s="134"/>
    </row>
    <row r="456" spans="5:21" ht="12.75">
      <c r="E456" s="134"/>
      <c r="F456" s="134"/>
      <c r="G456" s="134"/>
      <c r="H456" s="134"/>
      <c r="T456" s="134"/>
      <c r="U456" s="134"/>
    </row>
    <row r="457" spans="5:21" ht="12.75">
      <c r="E457" s="134"/>
      <c r="F457" s="134"/>
      <c r="G457" s="134"/>
      <c r="H457" s="134"/>
      <c r="T457" s="134"/>
      <c r="U457" s="134"/>
    </row>
    <row r="458" spans="5:21" ht="12.75">
      <c r="E458" s="134"/>
      <c r="F458" s="134"/>
      <c r="G458" s="134"/>
      <c r="H458" s="134"/>
      <c r="T458" s="134"/>
      <c r="U458" s="134"/>
    </row>
    <row r="459" spans="5:21" ht="12.75">
      <c r="E459" s="134"/>
      <c r="F459" s="134"/>
      <c r="G459" s="134"/>
      <c r="H459" s="134"/>
      <c r="T459" s="134"/>
      <c r="U459" s="134"/>
    </row>
    <row r="460" spans="5:21" ht="12.75">
      <c r="E460" s="134"/>
      <c r="F460" s="134"/>
      <c r="G460" s="134"/>
      <c r="H460" s="134"/>
      <c r="T460" s="134"/>
      <c r="U460" s="134"/>
    </row>
    <row r="461" spans="5:21" ht="12.75">
      <c r="E461" s="134"/>
      <c r="F461" s="134"/>
      <c r="G461" s="134"/>
      <c r="H461" s="134"/>
      <c r="T461" s="134"/>
      <c r="U461" s="134"/>
    </row>
    <row r="462" spans="5:21" ht="12.75">
      <c r="E462" s="134"/>
      <c r="F462" s="134"/>
      <c r="G462" s="134"/>
      <c r="H462" s="134"/>
      <c r="T462" s="134"/>
      <c r="U462" s="134"/>
    </row>
    <row r="463" spans="5:21" ht="12.75">
      <c r="E463" s="134"/>
      <c r="F463" s="134"/>
      <c r="G463" s="134"/>
      <c r="H463" s="134"/>
      <c r="T463" s="134"/>
      <c r="U463" s="134"/>
    </row>
    <row r="464" spans="5:21" ht="12.75">
      <c r="E464" s="134"/>
      <c r="F464" s="134"/>
      <c r="G464" s="134"/>
      <c r="H464" s="134"/>
      <c r="T464" s="134"/>
      <c r="U464" s="134"/>
    </row>
    <row r="465" spans="5:21" ht="12.75">
      <c r="E465" s="134"/>
      <c r="F465" s="134"/>
      <c r="G465" s="134"/>
      <c r="H465" s="134"/>
      <c r="T465" s="134"/>
      <c r="U465" s="134"/>
    </row>
    <row r="466" spans="5:21" ht="12.75">
      <c r="E466" s="134"/>
      <c r="F466" s="134"/>
      <c r="G466" s="134"/>
      <c r="H466" s="134"/>
      <c r="T466" s="134"/>
      <c r="U466" s="134"/>
    </row>
    <row r="467" spans="5:21" ht="12.75">
      <c r="E467" s="134"/>
      <c r="F467" s="134"/>
      <c r="G467" s="134"/>
      <c r="H467" s="134"/>
      <c r="T467" s="134"/>
      <c r="U467" s="134"/>
    </row>
    <row r="468" spans="5:21" ht="12.75">
      <c r="E468" s="134"/>
      <c r="F468" s="134"/>
      <c r="G468" s="134"/>
      <c r="H468" s="134"/>
      <c r="T468" s="134"/>
      <c r="U468" s="134"/>
    </row>
    <row r="469" spans="5:21" ht="12.75">
      <c r="E469" s="134"/>
      <c r="F469" s="134"/>
      <c r="G469" s="134"/>
      <c r="H469" s="134"/>
      <c r="T469" s="134"/>
      <c r="U469" s="134"/>
    </row>
    <row r="470" spans="5:21" ht="12.75">
      <c r="E470" s="134"/>
      <c r="F470" s="134"/>
      <c r="G470" s="134"/>
      <c r="H470" s="134"/>
      <c r="T470" s="134"/>
      <c r="U470" s="134"/>
    </row>
    <row r="471" spans="5:21" ht="12.75">
      <c r="E471" s="134"/>
      <c r="F471" s="134"/>
      <c r="G471" s="134"/>
      <c r="H471" s="134"/>
      <c r="T471" s="134"/>
      <c r="U471" s="134"/>
    </row>
    <row r="472" spans="5:21" ht="12.75">
      <c r="E472" s="134"/>
      <c r="F472" s="134"/>
      <c r="G472" s="134"/>
      <c r="H472" s="134"/>
      <c r="T472" s="134"/>
      <c r="U472" s="134"/>
    </row>
    <row r="473" spans="5:21" ht="12.75">
      <c r="E473" s="134"/>
      <c r="F473" s="134"/>
      <c r="G473" s="134"/>
      <c r="H473" s="134"/>
      <c r="T473" s="134"/>
      <c r="U473" s="134"/>
    </row>
    <row r="474" spans="5:21" ht="12.75">
      <c r="E474" s="134"/>
      <c r="F474" s="134"/>
      <c r="G474" s="134"/>
      <c r="H474" s="134"/>
      <c r="T474" s="134"/>
      <c r="U474" s="134"/>
    </row>
    <row r="475" spans="5:21" ht="12.75">
      <c r="E475" s="134"/>
      <c r="F475" s="134"/>
      <c r="G475" s="134"/>
      <c r="H475" s="134"/>
      <c r="T475" s="134"/>
      <c r="U475" s="134"/>
    </row>
    <row r="476" spans="5:21" ht="12.75">
      <c r="E476" s="134"/>
      <c r="F476" s="134"/>
      <c r="G476" s="134"/>
      <c r="H476" s="134"/>
      <c r="T476" s="134"/>
      <c r="U476" s="134"/>
    </row>
    <row r="477" spans="5:21" ht="12.75">
      <c r="E477" s="134"/>
      <c r="F477" s="134"/>
      <c r="G477" s="134"/>
      <c r="H477" s="134"/>
      <c r="T477" s="134"/>
      <c r="U477" s="134"/>
    </row>
    <row r="478" spans="5:21" ht="12.75">
      <c r="E478" s="134"/>
      <c r="F478" s="134"/>
      <c r="G478" s="134"/>
      <c r="H478" s="134"/>
      <c r="T478" s="134"/>
      <c r="U478" s="134"/>
    </row>
    <row r="479" spans="5:21" ht="12.75">
      <c r="E479" s="134"/>
      <c r="F479" s="134"/>
      <c r="G479" s="134"/>
      <c r="H479" s="134"/>
      <c r="T479" s="134"/>
      <c r="U479" s="134"/>
    </row>
    <row r="480" spans="5:21" ht="12.75">
      <c r="E480" s="134"/>
      <c r="F480" s="134"/>
      <c r="G480" s="134"/>
      <c r="H480" s="134"/>
      <c r="T480" s="134"/>
      <c r="U480" s="134"/>
    </row>
    <row r="481" spans="5:21" ht="12.75">
      <c r="E481" s="134"/>
      <c r="F481" s="134"/>
      <c r="G481" s="134"/>
      <c r="H481" s="134"/>
      <c r="T481" s="134"/>
      <c r="U481" s="134"/>
    </row>
    <row r="482" spans="5:21" ht="12.75">
      <c r="E482" s="134"/>
      <c r="F482" s="134"/>
      <c r="G482" s="134"/>
      <c r="H482" s="134"/>
      <c r="T482" s="134"/>
      <c r="U482" s="134"/>
    </row>
    <row r="483" spans="5:21" ht="12.75">
      <c r="E483" s="134"/>
      <c r="F483" s="134"/>
      <c r="G483" s="134"/>
      <c r="H483" s="134"/>
      <c r="T483" s="134"/>
      <c r="U483" s="134"/>
    </row>
    <row r="484" spans="5:21" ht="12.75">
      <c r="E484" s="134"/>
      <c r="F484" s="134"/>
      <c r="G484" s="134"/>
      <c r="H484" s="134"/>
      <c r="T484" s="134"/>
      <c r="U484" s="134"/>
    </row>
    <row r="485" spans="5:21" ht="12.75">
      <c r="E485" s="134"/>
      <c r="F485" s="134"/>
      <c r="G485" s="134"/>
      <c r="H485" s="134"/>
      <c r="T485" s="134"/>
      <c r="U485" s="134"/>
    </row>
    <row r="486" spans="5:21" ht="12.75">
      <c r="E486" s="134"/>
      <c r="F486" s="134"/>
      <c r="G486" s="134"/>
      <c r="H486" s="134"/>
      <c r="T486" s="134"/>
      <c r="U486" s="134"/>
    </row>
    <row r="487" spans="5:21" ht="12.75">
      <c r="E487" s="134"/>
      <c r="F487" s="134"/>
      <c r="G487" s="134"/>
      <c r="H487" s="134"/>
      <c r="T487" s="134"/>
      <c r="U487" s="134"/>
    </row>
    <row r="488" spans="5:21" ht="12.75">
      <c r="E488" s="134"/>
      <c r="F488" s="134"/>
      <c r="G488" s="134"/>
      <c r="H488" s="134"/>
      <c r="T488" s="134"/>
      <c r="U488" s="134"/>
    </row>
    <row r="489" spans="5:21" ht="12.75">
      <c r="E489" s="134"/>
      <c r="F489" s="134"/>
      <c r="G489" s="134"/>
      <c r="H489" s="134"/>
      <c r="T489" s="134"/>
      <c r="U489" s="134"/>
    </row>
    <row r="490" spans="5:21" ht="12.75">
      <c r="E490" s="134"/>
      <c r="F490" s="134"/>
      <c r="G490" s="134"/>
      <c r="H490" s="134"/>
      <c r="T490" s="134"/>
      <c r="U490" s="134"/>
    </row>
    <row r="491" spans="5:21" ht="12.75">
      <c r="E491" s="134"/>
      <c r="F491" s="134"/>
      <c r="G491" s="134"/>
      <c r="H491" s="134"/>
      <c r="T491" s="134"/>
      <c r="U491" s="134"/>
    </row>
    <row r="492" spans="5:21" ht="12.75">
      <c r="E492" s="134"/>
      <c r="F492" s="134"/>
      <c r="G492" s="134"/>
      <c r="H492" s="134"/>
      <c r="T492" s="134"/>
      <c r="U492" s="134"/>
    </row>
    <row r="493" spans="5:21" ht="12.75">
      <c r="E493" s="134"/>
      <c r="F493" s="134"/>
      <c r="G493" s="134"/>
      <c r="H493" s="134"/>
      <c r="T493" s="134"/>
      <c r="U493" s="134"/>
    </row>
    <row r="494" spans="5:21" ht="12.75">
      <c r="E494" s="134"/>
      <c r="F494" s="134"/>
      <c r="G494" s="134"/>
      <c r="H494" s="134"/>
      <c r="T494" s="134"/>
      <c r="U494" s="134"/>
    </row>
    <row r="495" spans="5:21" ht="12.75">
      <c r="E495" s="134"/>
      <c r="F495" s="134"/>
      <c r="G495" s="134"/>
      <c r="H495" s="134"/>
      <c r="T495" s="134"/>
      <c r="U495" s="134"/>
    </row>
    <row r="496" spans="5:21" ht="12.75">
      <c r="E496" s="134"/>
      <c r="F496" s="134"/>
      <c r="G496" s="134"/>
      <c r="H496" s="134"/>
      <c r="T496" s="134"/>
      <c r="U496" s="134"/>
    </row>
    <row r="497" spans="5:21" ht="12.75">
      <c r="E497" s="134"/>
      <c r="F497" s="134"/>
      <c r="G497" s="134"/>
      <c r="H497" s="134"/>
      <c r="T497" s="134"/>
      <c r="U497" s="134"/>
    </row>
    <row r="498" spans="5:21" ht="12.75">
      <c r="E498" s="134"/>
      <c r="F498" s="134"/>
      <c r="G498" s="134"/>
      <c r="H498" s="134"/>
      <c r="T498" s="134"/>
      <c r="U498" s="134"/>
    </row>
    <row r="499" spans="5:21" ht="12.75">
      <c r="E499" s="134"/>
      <c r="F499" s="134"/>
      <c r="G499" s="134"/>
      <c r="H499" s="134"/>
      <c r="T499" s="134"/>
      <c r="U499" s="134"/>
    </row>
    <row r="500" spans="5:21" ht="12.75">
      <c r="E500" s="134"/>
      <c r="F500" s="134"/>
      <c r="G500" s="134"/>
      <c r="H500" s="134"/>
      <c r="T500" s="134"/>
      <c r="U500" s="134"/>
    </row>
    <row r="501" spans="5:21" ht="12.75">
      <c r="E501" s="134"/>
      <c r="F501" s="134"/>
      <c r="G501" s="134"/>
      <c r="H501" s="134"/>
      <c r="T501" s="134"/>
      <c r="U501" s="134"/>
    </row>
    <row r="502" spans="5:21" ht="12.75">
      <c r="E502" s="134"/>
      <c r="F502" s="134"/>
      <c r="G502" s="134"/>
      <c r="H502" s="134"/>
      <c r="T502" s="134"/>
      <c r="U502" s="134"/>
    </row>
    <row r="503" spans="5:21" ht="12.75">
      <c r="E503" s="134"/>
      <c r="F503" s="134"/>
      <c r="G503" s="134"/>
      <c r="H503" s="134"/>
      <c r="T503" s="134"/>
      <c r="U503" s="134"/>
    </row>
    <row r="504" spans="5:21" ht="12.75">
      <c r="E504" s="134"/>
      <c r="F504" s="134"/>
      <c r="G504" s="134"/>
      <c r="H504" s="134"/>
      <c r="T504" s="134"/>
      <c r="U504" s="134"/>
    </row>
    <row r="505" spans="5:21" ht="12.75">
      <c r="E505" s="134"/>
      <c r="F505" s="134"/>
      <c r="G505" s="134"/>
      <c r="H505" s="134"/>
      <c r="T505" s="134"/>
      <c r="U505" s="134"/>
    </row>
    <row r="506" spans="5:21" ht="12.75">
      <c r="E506" s="134"/>
      <c r="F506" s="134"/>
      <c r="G506" s="134"/>
      <c r="H506" s="134"/>
      <c r="T506" s="134"/>
      <c r="U506" s="134"/>
    </row>
    <row r="507" spans="5:21" ht="12.75">
      <c r="E507" s="134"/>
      <c r="F507" s="134"/>
      <c r="G507" s="134"/>
      <c r="H507" s="134"/>
      <c r="T507" s="134"/>
      <c r="U507" s="134"/>
    </row>
    <row r="508" spans="5:21" ht="12.75">
      <c r="E508" s="134"/>
      <c r="F508" s="134"/>
      <c r="G508" s="134"/>
      <c r="H508" s="134"/>
      <c r="T508" s="134"/>
      <c r="U508" s="134"/>
    </row>
    <row r="509" spans="5:21" ht="12.75">
      <c r="E509" s="134"/>
      <c r="F509" s="134"/>
      <c r="G509" s="134"/>
      <c r="H509" s="134"/>
      <c r="T509" s="134"/>
      <c r="U509" s="134"/>
    </row>
    <row r="510" spans="5:21" ht="12.75">
      <c r="E510" s="134"/>
      <c r="F510" s="134"/>
      <c r="G510" s="134"/>
      <c r="H510" s="134"/>
      <c r="T510" s="134"/>
      <c r="U510" s="134"/>
    </row>
    <row r="511" spans="5:21" ht="12.75">
      <c r="E511" s="134"/>
      <c r="F511" s="134"/>
      <c r="G511" s="134"/>
      <c r="H511" s="134"/>
      <c r="T511" s="134"/>
      <c r="U511" s="134"/>
    </row>
    <row r="512" spans="5:21" ht="12.75">
      <c r="E512" s="134"/>
      <c r="F512" s="134"/>
      <c r="G512" s="134"/>
      <c r="H512" s="134"/>
      <c r="T512" s="134"/>
      <c r="U512" s="134"/>
    </row>
    <row r="513" spans="5:21" ht="12.75">
      <c r="E513" s="134"/>
      <c r="F513" s="134"/>
      <c r="G513" s="134"/>
      <c r="H513" s="134"/>
      <c r="T513" s="134"/>
      <c r="U513" s="134"/>
    </row>
    <row r="514" spans="5:21" ht="12.75">
      <c r="E514" s="134"/>
      <c r="F514" s="134"/>
      <c r="G514" s="134"/>
      <c r="H514" s="134"/>
      <c r="T514" s="134"/>
      <c r="U514" s="134"/>
    </row>
    <row r="515" spans="5:21" ht="12.75">
      <c r="E515" s="134"/>
      <c r="F515" s="134"/>
      <c r="G515" s="134"/>
      <c r="H515" s="134"/>
      <c r="T515" s="134"/>
      <c r="U515" s="134"/>
    </row>
    <row r="516" spans="5:21" ht="12.75">
      <c r="E516" s="134"/>
      <c r="F516" s="134"/>
      <c r="G516" s="134"/>
      <c r="H516" s="134"/>
      <c r="T516" s="134"/>
      <c r="U516" s="134"/>
    </row>
    <row r="517" spans="5:21" ht="12.75">
      <c r="E517" s="134"/>
      <c r="F517" s="134"/>
      <c r="G517" s="134"/>
      <c r="H517" s="134"/>
      <c r="T517" s="134"/>
      <c r="U517" s="134"/>
    </row>
    <row r="518" spans="5:21" ht="12.75">
      <c r="E518" s="134"/>
      <c r="F518" s="134"/>
      <c r="G518" s="134"/>
      <c r="H518" s="134"/>
      <c r="T518" s="134"/>
      <c r="U518" s="134"/>
    </row>
    <row r="519" spans="5:21" ht="12.75">
      <c r="E519" s="134"/>
      <c r="F519" s="134"/>
      <c r="G519" s="134"/>
      <c r="H519" s="134"/>
      <c r="T519" s="134"/>
      <c r="U519" s="134"/>
    </row>
    <row r="520" spans="5:21" ht="12.75">
      <c r="E520" s="134"/>
      <c r="F520" s="134"/>
      <c r="G520" s="134"/>
      <c r="H520" s="134"/>
      <c r="T520" s="134"/>
      <c r="U520" s="134"/>
    </row>
    <row r="521" spans="5:21" ht="12.75">
      <c r="E521" s="134"/>
      <c r="F521" s="134"/>
      <c r="G521" s="134"/>
      <c r="H521" s="134"/>
      <c r="T521" s="134"/>
      <c r="U521" s="134"/>
    </row>
    <row r="522" spans="5:21" ht="12.75">
      <c r="E522" s="134"/>
      <c r="F522" s="134"/>
      <c r="G522" s="134"/>
      <c r="H522" s="134"/>
      <c r="T522" s="134"/>
      <c r="U522" s="134"/>
    </row>
    <row r="523" spans="5:21" ht="12.75">
      <c r="E523" s="134"/>
      <c r="F523" s="134"/>
      <c r="G523" s="134"/>
      <c r="H523" s="134"/>
      <c r="T523" s="134"/>
      <c r="U523" s="134"/>
    </row>
    <row r="524" spans="5:21" ht="12.75">
      <c r="E524" s="134"/>
      <c r="F524" s="134"/>
      <c r="G524" s="134"/>
      <c r="H524" s="134"/>
      <c r="T524" s="134"/>
      <c r="U524" s="134"/>
    </row>
    <row r="525" spans="5:21" ht="12.75">
      <c r="E525" s="134"/>
      <c r="F525" s="134"/>
      <c r="G525" s="134"/>
      <c r="H525" s="134"/>
      <c r="T525" s="134"/>
      <c r="U525" s="134"/>
    </row>
    <row r="526" spans="5:21" ht="12.75">
      <c r="E526" s="134"/>
      <c r="F526" s="134"/>
      <c r="G526" s="134"/>
      <c r="H526" s="134"/>
      <c r="T526" s="134"/>
      <c r="U526" s="134"/>
    </row>
    <row r="527" spans="5:21" ht="12.75">
      <c r="E527" s="134"/>
      <c r="F527" s="134"/>
      <c r="G527" s="134"/>
      <c r="H527" s="134"/>
      <c r="T527" s="134"/>
      <c r="U527" s="134"/>
    </row>
    <row r="528" spans="5:21" ht="12.75">
      <c r="E528" s="134"/>
      <c r="F528" s="134"/>
      <c r="G528" s="134"/>
      <c r="H528" s="134"/>
      <c r="T528" s="134"/>
      <c r="U528" s="134"/>
    </row>
    <row r="529" spans="5:21" ht="12.75">
      <c r="E529" s="134"/>
      <c r="F529" s="134"/>
      <c r="G529" s="134"/>
      <c r="H529" s="134"/>
      <c r="T529" s="134"/>
      <c r="U529" s="134"/>
    </row>
    <row r="530" spans="5:21" ht="12.75">
      <c r="E530" s="134"/>
      <c r="F530" s="134"/>
      <c r="G530" s="134"/>
      <c r="H530" s="134"/>
      <c r="T530" s="134"/>
      <c r="U530" s="134"/>
    </row>
    <row r="531" spans="5:21" ht="12.75">
      <c r="E531" s="134"/>
      <c r="F531" s="134"/>
      <c r="G531" s="134"/>
      <c r="H531" s="134"/>
      <c r="T531" s="134"/>
      <c r="U531" s="134"/>
    </row>
    <row r="532" spans="5:21" ht="12.75">
      <c r="E532" s="134"/>
      <c r="F532" s="134"/>
      <c r="G532" s="134"/>
      <c r="H532" s="134"/>
      <c r="T532" s="134"/>
      <c r="U532" s="134"/>
    </row>
    <row r="533" spans="5:21" ht="12.75">
      <c r="E533" s="134"/>
      <c r="F533" s="134"/>
      <c r="G533" s="134"/>
      <c r="H533" s="134"/>
      <c r="T533" s="134"/>
      <c r="U533" s="134"/>
    </row>
    <row r="534" spans="5:21" ht="12.75">
      <c r="E534" s="134"/>
      <c r="F534" s="134"/>
      <c r="G534" s="134"/>
      <c r="H534" s="134"/>
      <c r="T534" s="134"/>
      <c r="U534" s="134"/>
    </row>
    <row r="535" spans="5:21" ht="12.75">
      <c r="E535" s="134"/>
      <c r="F535" s="134"/>
      <c r="G535" s="134"/>
      <c r="H535" s="134"/>
      <c r="T535" s="134"/>
      <c r="U535" s="134"/>
    </row>
    <row r="536" spans="5:21" ht="12.75">
      <c r="E536" s="134"/>
      <c r="F536" s="134"/>
      <c r="G536" s="134"/>
      <c r="H536" s="134"/>
      <c r="T536" s="134"/>
      <c r="U536" s="134"/>
    </row>
    <row r="537" spans="5:21" ht="12.75">
      <c r="E537" s="134"/>
      <c r="F537" s="134"/>
      <c r="G537" s="134"/>
      <c r="H537" s="134"/>
      <c r="T537" s="134"/>
      <c r="U537" s="134"/>
    </row>
    <row r="538" spans="5:21" ht="12.75">
      <c r="E538" s="134"/>
      <c r="F538" s="134"/>
      <c r="G538" s="134"/>
      <c r="H538" s="134"/>
      <c r="T538" s="134"/>
      <c r="U538" s="134"/>
    </row>
    <row r="539" spans="5:21" ht="12.75">
      <c r="E539" s="134"/>
      <c r="F539" s="134"/>
      <c r="G539" s="134"/>
      <c r="H539" s="134"/>
      <c r="T539" s="134"/>
      <c r="U539" s="134"/>
    </row>
    <row r="540" spans="5:21" ht="12.75">
      <c r="E540" s="134"/>
      <c r="F540" s="134"/>
      <c r="G540" s="134"/>
      <c r="H540" s="134"/>
      <c r="T540" s="134"/>
      <c r="U540" s="134"/>
    </row>
    <row r="541" spans="5:21" ht="12.75">
      <c r="E541" s="134"/>
      <c r="F541" s="134"/>
      <c r="G541" s="134"/>
      <c r="H541" s="134"/>
      <c r="T541" s="134"/>
      <c r="U541" s="134"/>
    </row>
    <row r="542" spans="5:21" ht="12.75">
      <c r="E542" s="134"/>
      <c r="F542" s="134"/>
      <c r="G542" s="134"/>
      <c r="H542" s="134"/>
      <c r="T542" s="134"/>
      <c r="U542" s="134"/>
    </row>
  </sheetData>
  <printOptions horizontalCentered="1"/>
  <pageMargins left="0.5" right="0.5" top="0.75" bottom="0.5" header="0.5" footer="0.5"/>
  <pageSetup horizontalDpi="600" verticalDpi="600" orientation="landscape" scale="70" r:id="rId1"/>
  <rowBreaks count="1" manualBreakCount="1">
    <brk id="149" max="255" man="1"/>
  </rowBreaks>
</worksheet>
</file>

<file path=xl/worksheets/sheet6.xml><?xml version="1.0" encoding="utf-8"?>
<worksheet xmlns="http://schemas.openxmlformats.org/spreadsheetml/2006/main" xmlns:r="http://schemas.openxmlformats.org/officeDocument/2006/relationships">
  <dimension ref="A1:P54"/>
  <sheetViews>
    <sheetView workbookViewId="0" topLeftCell="B2">
      <selection activeCell="B4" sqref="B4"/>
    </sheetView>
  </sheetViews>
  <sheetFormatPr defaultColWidth="9.140625" defaultRowHeight="12.75"/>
  <cols>
    <col min="1" max="1" width="2.140625" style="243" hidden="1" customWidth="1"/>
    <col min="2" max="2" width="78.00390625" style="243" customWidth="1"/>
    <col min="3" max="8" width="21.28125" style="244" customWidth="1"/>
    <col min="9" max="9" width="15.28125" style="243" hidden="1" customWidth="1"/>
    <col min="10" max="15" width="0" style="243" hidden="1" customWidth="1"/>
    <col min="16" max="16" width="13.7109375" style="243" customWidth="1"/>
    <col min="17" max="16384" width="9.140625" style="243" customWidth="1"/>
  </cols>
  <sheetData>
    <row r="1" spans="1:6" ht="12" hidden="1">
      <c r="A1" s="243" t="s">
        <v>1192</v>
      </c>
      <c r="C1" s="244" t="s">
        <v>1193</v>
      </c>
      <c r="D1" s="244" t="s">
        <v>1194</v>
      </c>
      <c r="E1" s="244" t="s">
        <v>1195</v>
      </c>
      <c r="F1" s="244" t="s">
        <v>303</v>
      </c>
    </row>
    <row r="2" spans="2:16" s="89" customFormat="1" ht="15.75" customHeight="1">
      <c r="B2" s="245" t="s">
        <v>306</v>
      </c>
      <c r="C2" s="246"/>
      <c r="D2" s="246"/>
      <c r="E2" s="246"/>
      <c r="F2" s="246"/>
      <c r="G2" s="246"/>
      <c r="H2" s="247"/>
      <c r="M2" s="89" t="s">
        <v>1196</v>
      </c>
      <c r="P2" s="248"/>
    </row>
    <row r="3" spans="2:16" s="89" customFormat="1" ht="15.75" customHeight="1">
      <c r="B3" s="144" t="s">
        <v>1198</v>
      </c>
      <c r="C3" s="249"/>
      <c r="D3" s="250"/>
      <c r="E3" s="249"/>
      <c r="F3" s="249"/>
      <c r="G3" s="249"/>
      <c r="H3" s="88"/>
      <c r="M3" s="89" t="s">
        <v>1199</v>
      </c>
      <c r="P3" s="251"/>
    </row>
    <row r="4" spans="2:16" ht="15.75" customHeight="1">
      <c r="B4" s="252" t="s">
        <v>128</v>
      </c>
      <c r="C4" s="253"/>
      <c r="D4" s="254"/>
      <c r="E4" s="253"/>
      <c r="F4" s="253"/>
      <c r="G4" s="253"/>
      <c r="H4" s="255"/>
      <c r="M4" s="243" t="s">
        <v>424</v>
      </c>
      <c r="P4" s="256"/>
    </row>
    <row r="5" spans="2:9" ht="12.75" customHeight="1">
      <c r="B5" s="257"/>
      <c r="C5" s="258"/>
      <c r="D5" s="259"/>
      <c r="E5" s="258"/>
      <c r="F5" s="258"/>
      <c r="G5" s="258"/>
      <c r="H5" s="260"/>
      <c r="I5" s="261"/>
    </row>
    <row r="6" spans="2:8" ht="42" customHeight="1">
      <c r="B6" s="114"/>
      <c r="C6" s="262" t="s">
        <v>1200</v>
      </c>
      <c r="D6" s="263" t="s">
        <v>379</v>
      </c>
      <c r="E6" s="264" t="s">
        <v>380</v>
      </c>
      <c r="F6" s="264" t="s">
        <v>381</v>
      </c>
      <c r="G6" s="264" t="s">
        <v>1201</v>
      </c>
      <c r="H6" s="263" t="s">
        <v>428</v>
      </c>
    </row>
    <row r="7" spans="2:8" ht="12.75" customHeight="1">
      <c r="B7" s="114"/>
      <c r="C7" s="265"/>
      <c r="D7" s="266"/>
      <c r="E7" s="264"/>
      <c r="F7" s="264"/>
      <c r="G7" s="264"/>
      <c r="H7" s="266"/>
    </row>
    <row r="8" spans="2:8" ht="12.75" customHeight="1">
      <c r="B8" s="267" t="s">
        <v>1202</v>
      </c>
      <c r="C8" s="268"/>
      <c r="D8" s="269"/>
      <c r="E8" s="270"/>
      <c r="F8" s="271" t="s">
        <v>1203</v>
      </c>
      <c r="G8" s="270"/>
      <c r="H8" s="272"/>
    </row>
    <row r="9" spans="2:8" ht="12.75" customHeight="1">
      <c r="B9" s="114"/>
      <c r="C9" s="273"/>
      <c r="D9" s="272"/>
      <c r="E9" s="272"/>
      <c r="F9" s="272"/>
      <c r="G9" s="272"/>
      <c r="H9" s="272"/>
    </row>
    <row r="10" spans="1:8" ht="12.75" customHeight="1">
      <c r="A10" s="243" t="s">
        <v>1204</v>
      </c>
      <c r="B10" s="114" t="s">
        <v>1205</v>
      </c>
      <c r="C10" s="274">
        <v>142206.96</v>
      </c>
      <c r="D10" s="275">
        <v>33690.69</v>
      </c>
      <c r="E10" s="275">
        <v>241822.96</v>
      </c>
      <c r="F10" s="275">
        <v>0</v>
      </c>
      <c r="G10" s="275">
        <v>0</v>
      </c>
      <c r="H10" s="275">
        <f>C10+D10+E10+F10+G10</f>
        <v>417720.61</v>
      </c>
    </row>
    <row r="11" spans="2:8" ht="12.75" customHeight="1">
      <c r="B11" s="114"/>
      <c r="C11" s="276"/>
      <c r="D11" s="277"/>
      <c r="E11" s="277"/>
      <c r="F11" s="277"/>
      <c r="G11" s="277"/>
      <c r="H11" s="277"/>
    </row>
    <row r="12" spans="1:8" ht="12.75" customHeight="1">
      <c r="A12" s="243" t="s">
        <v>1206</v>
      </c>
      <c r="B12" s="114" t="s">
        <v>1207</v>
      </c>
      <c r="C12" s="276">
        <v>3550.73</v>
      </c>
      <c r="D12" s="277">
        <v>372.32</v>
      </c>
      <c r="E12" s="277">
        <v>2024946.97</v>
      </c>
      <c r="F12" s="277">
        <v>0</v>
      </c>
      <c r="G12" s="277">
        <v>0</v>
      </c>
      <c r="H12" s="277">
        <f>C12+D12+E12+F12+G12</f>
        <v>2028870.02</v>
      </c>
    </row>
    <row r="13" spans="2:8" ht="12.75" customHeight="1">
      <c r="B13" s="114"/>
      <c r="C13" s="276"/>
      <c r="D13" s="277"/>
      <c r="E13" s="277"/>
      <c r="F13" s="277"/>
      <c r="G13" s="277"/>
      <c r="H13" s="277"/>
    </row>
    <row r="14" spans="1:8" ht="12.75" customHeight="1">
      <c r="A14" s="243" t="s">
        <v>1208</v>
      </c>
      <c r="B14" s="114" t="s">
        <v>1209</v>
      </c>
      <c r="C14" s="276">
        <v>0</v>
      </c>
      <c r="D14" s="277">
        <v>0</v>
      </c>
      <c r="E14" s="277">
        <v>0</v>
      </c>
      <c r="F14" s="277">
        <v>0</v>
      </c>
      <c r="G14" s="277">
        <v>0</v>
      </c>
      <c r="H14" s="277">
        <f>C14+D14+E14+F14+G14</f>
        <v>0</v>
      </c>
    </row>
    <row r="15" spans="2:8" ht="12.75" customHeight="1">
      <c r="B15" s="114"/>
      <c r="C15" s="276"/>
      <c r="D15" s="277"/>
      <c r="E15" s="277"/>
      <c r="F15" s="277"/>
      <c r="G15" s="277"/>
      <c r="H15" s="277"/>
    </row>
    <row r="16" spans="1:8" ht="12.75" customHeight="1">
      <c r="A16" s="243" t="s">
        <v>1210</v>
      </c>
      <c r="B16" s="114" t="s">
        <v>1211</v>
      </c>
      <c r="C16" s="276">
        <v>78660.29</v>
      </c>
      <c r="D16" s="277">
        <v>12327.12</v>
      </c>
      <c r="E16" s="277">
        <v>-10265.26</v>
      </c>
      <c r="F16" s="277">
        <v>0</v>
      </c>
      <c r="G16" s="277">
        <v>0</v>
      </c>
      <c r="H16" s="277">
        <f>C16+D16+E16+F16+G16</f>
        <v>80722.15</v>
      </c>
    </row>
    <row r="17" spans="2:8" ht="12.75" customHeight="1">
      <c r="B17" s="114"/>
      <c r="C17" s="276"/>
      <c r="D17" s="277"/>
      <c r="E17" s="277"/>
      <c r="F17" s="277"/>
      <c r="G17" s="277"/>
      <c r="H17" s="277"/>
    </row>
    <row r="18" spans="1:8" ht="12.75" customHeight="1">
      <c r="A18" s="243" t="s">
        <v>1212</v>
      </c>
      <c r="B18" s="114" t="s">
        <v>1213</v>
      </c>
      <c r="C18" s="276">
        <v>-62131.1</v>
      </c>
      <c r="D18" s="277">
        <v>-12345.44</v>
      </c>
      <c r="E18" s="277">
        <v>0</v>
      </c>
      <c r="F18" s="277">
        <v>0</v>
      </c>
      <c r="G18" s="277">
        <v>0</v>
      </c>
      <c r="H18" s="277">
        <f>C18+D18+E18+F18+G18</f>
        <v>-74476.54</v>
      </c>
    </row>
    <row r="19" spans="2:8" ht="12.75" customHeight="1">
      <c r="B19" s="114"/>
      <c r="C19" s="276"/>
      <c r="D19" s="277"/>
      <c r="E19" s="277"/>
      <c r="F19" s="277"/>
      <c r="G19" s="277"/>
      <c r="H19" s="277"/>
    </row>
    <row r="20" spans="1:8" ht="12.75" customHeight="1">
      <c r="A20" s="243" t="s">
        <v>1214</v>
      </c>
      <c r="B20" s="114" t="s">
        <v>1215</v>
      </c>
      <c r="C20" s="276">
        <v>189750.62</v>
      </c>
      <c r="D20" s="277">
        <v>1337581.31</v>
      </c>
      <c r="E20" s="277">
        <v>3968916.04</v>
      </c>
      <c r="F20" s="277">
        <v>0</v>
      </c>
      <c r="G20" s="277">
        <v>0</v>
      </c>
      <c r="H20" s="277">
        <f>C20+D20+E20+F20+G20</f>
        <v>5496247.970000001</v>
      </c>
    </row>
    <row r="21" spans="2:8" ht="12.75" customHeight="1">
      <c r="B21" s="114"/>
      <c r="C21" s="276"/>
      <c r="D21" s="277"/>
      <c r="E21" s="277"/>
      <c r="F21" s="277"/>
      <c r="G21" s="277"/>
      <c r="H21" s="277"/>
    </row>
    <row r="22" spans="1:8" ht="12.75" customHeight="1">
      <c r="A22" s="243" t="s">
        <v>0</v>
      </c>
      <c r="B22" s="114" t="s">
        <v>1</v>
      </c>
      <c r="C22" s="276">
        <v>0</v>
      </c>
      <c r="D22" s="277">
        <v>0</v>
      </c>
      <c r="E22" s="277">
        <v>0</v>
      </c>
      <c r="F22" s="277">
        <v>0</v>
      </c>
      <c r="G22" s="277">
        <v>0</v>
      </c>
      <c r="H22" s="277">
        <f>C22+D22+E22+F22+G22</f>
        <v>0</v>
      </c>
    </row>
    <row r="23" spans="2:8" ht="12.75" customHeight="1">
      <c r="B23" s="114" t="s">
        <v>2</v>
      </c>
      <c r="C23" s="276"/>
      <c r="D23" s="277"/>
      <c r="E23" s="277"/>
      <c r="F23" s="277"/>
      <c r="G23" s="277"/>
      <c r="H23" s="277"/>
    </row>
    <row r="24" spans="1:8" ht="12.75" customHeight="1">
      <c r="A24" s="243" t="s">
        <v>303</v>
      </c>
      <c r="B24" s="114" t="s">
        <v>3</v>
      </c>
      <c r="C24" s="276"/>
      <c r="D24" s="277"/>
      <c r="E24" s="277"/>
      <c r="F24" s="277">
        <v>0</v>
      </c>
      <c r="G24" s="277">
        <v>0</v>
      </c>
      <c r="H24" s="277">
        <f>C24+D24+E24+F24+G24</f>
        <v>0</v>
      </c>
    </row>
    <row r="25" spans="2:8" ht="12.75" customHeight="1">
      <c r="B25" s="114"/>
      <c r="C25" s="276"/>
      <c r="D25" s="277"/>
      <c r="E25" s="277"/>
      <c r="F25" s="277"/>
      <c r="G25" s="277"/>
      <c r="H25" s="277"/>
    </row>
    <row r="26" spans="2:8" s="278" customFormat="1" ht="12.75" customHeight="1">
      <c r="B26" s="267" t="s">
        <v>4</v>
      </c>
      <c r="C26" s="279">
        <f aca="true" t="shared" si="0" ref="C26:H26">+C24+C22+C20+C18+C16+C14+C12+C10</f>
        <v>352037.5</v>
      </c>
      <c r="D26" s="279">
        <f t="shared" si="0"/>
        <v>1371626.0000000002</v>
      </c>
      <c r="E26" s="279">
        <f t="shared" si="0"/>
        <v>6225420.71</v>
      </c>
      <c r="F26" s="279">
        <f t="shared" si="0"/>
        <v>0</v>
      </c>
      <c r="G26" s="279">
        <f t="shared" si="0"/>
        <v>0</v>
      </c>
      <c r="H26" s="279">
        <f t="shared" si="0"/>
        <v>7949084.210000002</v>
      </c>
    </row>
    <row r="27" spans="2:8" ht="12.75" customHeight="1">
      <c r="B27" s="114"/>
      <c r="C27" s="276"/>
      <c r="D27" s="277"/>
      <c r="E27" s="277"/>
      <c r="F27" s="277"/>
      <c r="G27" s="277"/>
      <c r="H27" s="277"/>
    </row>
    <row r="28" spans="1:8" ht="12.75" customHeight="1">
      <c r="A28" s="243" t="s">
        <v>5</v>
      </c>
      <c r="B28" s="114" t="s">
        <v>6</v>
      </c>
      <c r="C28" s="276">
        <v>0</v>
      </c>
      <c r="D28" s="277">
        <v>0</v>
      </c>
      <c r="E28" s="277">
        <v>181276.19</v>
      </c>
      <c r="F28" s="277"/>
      <c r="G28" s="277">
        <v>0</v>
      </c>
      <c r="H28" s="277">
        <f>C28+D28+E28+F28+G28</f>
        <v>181276.19</v>
      </c>
    </row>
    <row r="29" spans="2:8" ht="12.75" customHeight="1">
      <c r="B29" s="114"/>
      <c r="C29" s="276"/>
      <c r="D29" s="277"/>
      <c r="E29" s="277"/>
      <c r="F29" s="277"/>
      <c r="G29" s="277"/>
      <c r="H29" s="277"/>
    </row>
    <row r="30" spans="2:8" s="278" customFormat="1" ht="12.75" customHeight="1">
      <c r="B30" s="267" t="s">
        <v>7</v>
      </c>
      <c r="C30" s="279">
        <f aca="true" t="shared" si="1" ref="C30:H30">C28+C26</f>
        <v>352037.5</v>
      </c>
      <c r="D30" s="279">
        <f t="shared" si="1"/>
        <v>1371626.0000000002</v>
      </c>
      <c r="E30" s="279">
        <f t="shared" si="1"/>
        <v>6406696.9</v>
      </c>
      <c r="F30" s="279">
        <f t="shared" si="1"/>
        <v>0</v>
      </c>
      <c r="G30" s="279">
        <f t="shared" si="1"/>
        <v>0</v>
      </c>
      <c r="H30" s="279">
        <f t="shared" si="1"/>
        <v>8130360.400000002</v>
      </c>
    </row>
    <row r="31" spans="2:8" ht="12.75" customHeight="1">
      <c r="B31" s="114"/>
      <c r="C31" s="276"/>
      <c r="D31" s="277"/>
      <c r="E31" s="277"/>
      <c r="F31" s="277"/>
      <c r="G31" s="277"/>
      <c r="H31" s="277"/>
    </row>
    <row r="32" spans="1:8" s="278" customFormat="1" ht="12.75" customHeight="1">
      <c r="A32" s="278" t="s">
        <v>8</v>
      </c>
      <c r="B32" s="267" t="s">
        <v>9</v>
      </c>
      <c r="C32" s="280">
        <v>0</v>
      </c>
      <c r="D32" s="280">
        <v>0</v>
      </c>
      <c r="E32" s="280">
        <v>822045.12</v>
      </c>
      <c r="F32" s="280">
        <v>0</v>
      </c>
      <c r="G32" s="280">
        <v>0</v>
      </c>
      <c r="H32" s="280">
        <f>C32+D32+E32+F32+G32</f>
        <v>822045.12</v>
      </c>
    </row>
    <row r="33" spans="2:8" s="278" customFormat="1" ht="12.75" customHeight="1">
      <c r="B33" s="267"/>
      <c r="C33" s="280"/>
      <c r="D33" s="280"/>
      <c r="E33" s="280"/>
      <c r="F33" s="280"/>
      <c r="G33" s="280"/>
      <c r="H33" s="280"/>
    </row>
    <row r="34" spans="1:8" s="278" customFormat="1" ht="12.75" customHeight="1">
      <c r="A34" s="278" t="s">
        <v>10</v>
      </c>
      <c r="B34" s="267" t="s">
        <v>11</v>
      </c>
      <c r="C34" s="280">
        <v>0</v>
      </c>
      <c r="D34" s="280">
        <v>0</v>
      </c>
      <c r="E34" s="280">
        <v>0</v>
      </c>
      <c r="F34" s="280">
        <v>0</v>
      </c>
      <c r="G34" s="280">
        <v>0</v>
      </c>
      <c r="H34" s="280">
        <f>C34+D34+E34+F34+G34</f>
        <v>0</v>
      </c>
    </row>
    <row r="35" spans="2:8" s="278" customFormat="1" ht="12.75" customHeight="1">
      <c r="B35" s="267"/>
      <c r="C35" s="280"/>
      <c r="D35" s="280"/>
      <c r="E35" s="280"/>
      <c r="F35" s="280"/>
      <c r="G35" s="280"/>
      <c r="H35" s="280"/>
    </row>
    <row r="36" spans="1:8" s="278" customFormat="1" ht="12.75" customHeight="1">
      <c r="A36" s="278" t="s">
        <v>12</v>
      </c>
      <c r="B36" s="267" t="s">
        <v>13</v>
      </c>
      <c r="C36" s="280">
        <v>0</v>
      </c>
      <c r="D36" s="280">
        <v>0</v>
      </c>
      <c r="E36" s="280">
        <v>2214473.04</v>
      </c>
      <c r="F36" s="280">
        <v>0</v>
      </c>
      <c r="G36" s="280">
        <v>0</v>
      </c>
      <c r="H36" s="280">
        <f>C36+D36+E36+F36+G36</f>
        <v>2214473.04</v>
      </c>
    </row>
    <row r="37" spans="2:8" s="278" customFormat="1" ht="12.75" customHeight="1">
      <c r="B37" s="267"/>
      <c r="C37" s="280"/>
      <c r="D37" s="280"/>
      <c r="E37" s="280"/>
      <c r="F37" s="280"/>
      <c r="G37" s="280"/>
      <c r="H37" s="280"/>
    </row>
    <row r="38" spans="2:8" s="278" customFormat="1" ht="12.75" customHeight="1">
      <c r="B38" s="267" t="s">
        <v>1201</v>
      </c>
      <c r="C38" s="280"/>
      <c r="D38" s="280"/>
      <c r="E38" s="280"/>
      <c r="F38" s="280">
        <v>0</v>
      </c>
      <c r="G38" s="280">
        <v>92595.16</v>
      </c>
      <c r="H38" s="280">
        <f>C38+D38+E38+F38+G38</f>
        <v>92595.16</v>
      </c>
    </row>
    <row r="39" spans="2:8" ht="12.75" customHeight="1">
      <c r="B39" s="114"/>
      <c r="C39" s="277"/>
      <c r="D39" s="277"/>
      <c r="E39" s="277"/>
      <c r="F39" s="277"/>
      <c r="G39" s="277"/>
      <c r="H39" s="277"/>
    </row>
    <row r="40" spans="2:8" s="278" customFormat="1" ht="12.75" customHeight="1">
      <c r="B40" s="267" t="s">
        <v>14</v>
      </c>
      <c r="C40" s="281">
        <f aca="true" t="shared" si="2" ref="C40:H40">C30+C32+C34+C36+C38</f>
        <v>352037.5</v>
      </c>
      <c r="D40" s="281">
        <f t="shared" si="2"/>
        <v>1371626.0000000002</v>
      </c>
      <c r="E40" s="281">
        <f t="shared" si="2"/>
        <v>9443215.06</v>
      </c>
      <c r="F40" s="281">
        <f t="shared" si="2"/>
        <v>0</v>
      </c>
      <c r="G40" s="281">
        <f t="shared" si="2"/>
        <v>92595.16</v>
      </c>
      <c r="H40" s="281">
        <f t="shared" si="2"/>
        <v>11259473.720000003</v>
      </c>
    </row>
    <row r="41" spans="2:8" ht="12.75">
      <c r="B41" s="79"/>
      <c r="C41" s="282"/>
      <c r="D41" s="282"/>
      <c r="E41" s="282"/>
      <c r="F41" s="282"/>
      <c r="G41" s="282"/>
      <c r="H41" s="282"/>
    </row>
    <row r="42" spans="2:8" ht="26.25" customHeight="1">
      <c r="B42" s="548" t="s">
        <v>15</v>
      </c>
      <c r="C42" s="549"/>
      <c r="D42" s="549"/>
      <c r="E42" s="549"/>
      <c r="F42" s="549"/>
      <c r="G42" s="549"/>
      <c r="H42" s="549"/>
    </row>
    <row r="43" spans="2:8" ht="12.75">
      <c r="B43" s="79"/>
      <c r="C43" s="282"/>
      <c r="D43" s="282"/>
      <c r="E43" s="282"/>
      <c r="F43" s="282"/>
      <c r="G43" s="282"/>
      <c r="H43" s="282"/>
    </row>
    <row r="44" spans="2:8" ht="12.75">
      <c r="B44" s="79" t="s">
        <v>16</v>
      </c>
      <c r="C44" s="282"/>
      <c r="D44" s="282"/>
      <c r="E44" s="282"/>
      <c r="F44" s="282"/>
      <c r="G44" s="282"/>
      <c r="H44" s="282"/>
    </row>
    <row r="46" spans="2:8" ht="12.75">
      <c r="B46" s="283" t="s">
        <v>17</v>
      </c>
      <c r="C46" s="282"/>
      <c r="D46" s="282"/>
      <c r="E46" s="282"/>
      <c r="F46" s="282"/>
      <c r="G46" s="282"/>
      <c r="H46" s="282"/>
    </row>
    <row r="47" spans="2:8" ht="12.75">
      <c r="B47" s="79"/>
      <c r="C47" s="282"/>
      <c r="D47" s="282"/>
      <c r="E47" s="282"/>
      <c r="F47" s="282"/>
      <c r="G47" s="282"/>
      <c r="H47" s="282"/>
    </row>
    <row r="48" spans="2:8" ht="12.75">
      <c r="B48" s="283" t="s">
        <v>18</v>
      </c>
      <c r="C48" s="282"/>
      <c r="D48" s="282"/>
      <c r="E48" s="282"/>
      <c r="F48" s="282"/>
      <c r="G48" s="282"/>
      <c r="H48" s="282"/>
    </row>
    <row r="49" spans="2:8" ht="12.75">
      <c r="B49" s="79"/>
      <c r="C49" s="282"/>
      <c r="D49" s="282"/>
      <c r="E49" s="282"/>
      <c r="F49" s="282"/>
      <c r="G49" s="282"/>
      <c r="H49" s="282"/>
    </row>
    <row r="50" spans="2:8" ht="12.75">
      <c r="B50" s="283" t="s">
        <v>19</v>
      </c>
      <c r="C50" s="282"/>
      <c r="D50" s="282"/>
      <c r="E50" s="282"/>
      <c r="F50" s="282"/>
      <c r="G50" s="282"/>
      <c r="H50" s="282"/>
    </row>
    <row r="51" spans="2:8" ht="12.75">
      <c r="B51" s="79"/>
      <c r="C51" s="282"/>
      <c r="D51" s="282"/>
      <c r="E51" s="282"/>
      <c r="F51" s="282"/>
      <c r="G51" s="282"/>
      <c r="H51" s="282"/>
    </row>
    <row r="52" spans="2:8" ht="12.75">
      <c r="B52" s="283" t="s">
        <v>20</v>
      </c>
      <c r="C52" s="282"/>
      <c r="D52" s="282"/>
      <c r="E52" s="282"/>
      <c r="F52" s="282"/>
      <c r="G52" s="282"/>
      <c r="H52" s="282"/>
    </row>
    <row r="53" spans="2:8" ht="12.75">
      <c r="B53" s="79"/>
      <c r="C53" s="282"/>
      <c r="D53" s="282"/>
      <c r="E53" s="282"/>
      <c r="F53" s="282"/>
      <c r="G53" s="282"/>
      <c r="H53" s="282"/>
    </row>
    <row r="54" spans="2:8" ht="12.75">
      <c r="B54" s="283" t="s">
        <v>21</v>
      </c>
      <c r="C54" s="282"/>
      <c r="D54" s="282"/>
      <c r="E54" s="282"/>
      <c r="F54" s="282"/>
      <c r="G54" s="282"/>
      <c r="H54" s="282"/>
    </row>
  </sheetData>
  <mergeCells count="1">
    <mergeCell ref="B42:H42"/>
  </mergeCells>
  <printOptions horizontalCentered="1"/>
  <pageMargins left="0.5" right="0.5" top="0.75" bottom="0.5" header="0.5" footer="0.5"/>
  <pageSetup horizontalDpi="600" verticalDpi="600" orientation="landscape" scale="70" r:id="rId1"/>
</worksheet>
</file>

<file path=xl/worksheets/sheet7.xml><?xml version="1.0" encoding="utf-8"?>
<worksheet xmlns="http://schemas.openxmlformats.org/spreadsheetml/2006/main" xmlns:r="http://schemas.openxmlformats.org/officeDocument/2006/relationships">
  <dimension ref="A1:AD100"/>
  <sheetViews>
    <sheetView workbookViewId="0" topLeftCell="B2">
      <selection activeCell="B5" sqref="B5"/>
    </sheetView>
  </sheetViews>
  <sheetFormatPr defaultColWidth="9.140625" defaultRowHeight="12.75" outlineLevelRow="1"/>
  <cols>
    <col min="1" max="1" width="0" style="114" hidden="1" customWidth="1"/>
    <col min="2" max="2" width="87.57421875" style="114" customWidth="1"/>
    <col min="3" max="6" width="21.28125" style="272" customWidth="1"/>
    <col min="7" max="7" width="21.28125" style="114" customWidth="1"/>
    <col min="8" max="8" width="13.421875" style="114" customWidth="1"/>
    <col min="9" max="16384" width="9.140625" style="114" customWidth="1"/>
  </cols>
  <sheetData>
    <row r="1" spans="1:29" ht="12.75" hidden="1">
      <c r="A1" s="114" t="s">
        <v>1192</v>
      </c>
      <c r="B1" s="107" t="s">
        <v>304</v>
      </c>
      <c r="C1" s="284" t="s">
        <v>22</v>
      </c>
      <c r="D1" s="284" t="s">
        <v>23</v>
      </c>
      <c r="E1" s="284" t="s">
        <v>24</v>
      </c>
      <c r="F1" s="284" t="s">
        <v>25</v>
      </c>
      <c r="G1" s="107" t="s">
        <v>305</v>
      </c>
      <c r="H1" s="107"/>
      <c r="I1" s="107"/>
      <c r="J1" s="107"/>
      <c r="K1" s="107"/>
      <c r="L1" s="107"/>
      <c r="M1" s="107"/>
      <c r="N1" s="107"/>
      <c r="O1" s="107"/>
      <c r="P1" s="107"/>
      <c r="Q1" s="107"/>
      <c r="R1" s="107"/>
      <c r="S1" s="107"/>
      <c r="T1" s="107"/>
      <c r="U1" s="107"/>
      <c r="V1" s="107"/>
      <c r="W1" s="107"/>
      <c r="X1" s="107"/>
      <c r="Y1" s="107"/>
      <c r="Z1" s="107"/>
      <c r="AA1" s="107"/>
      <c r="AB1" s="107"/>
      <c r="AC1" s="107"/>
    </row>
    <row r="2" spans="1:29" ht="15.75" customHeight="1">
      <c r="A2" s="285"/>
      <c r="B2" s="286" t="s">
        <v>306</v>
      </c>
      <c r="C2" s="287"/>
      <c r="D2" s="288"/>
      <c r="E2" s="287"/>
      <c r="F2" s="287"/>
      <c r="G2" s="289"/>
      <c r="H2" s="308" t="s">
        <v>1197</v>
      </c>
      <c r="I2" s="309" t="s">
        <v>26</v>
      </c>
      <c r="J2" s="309"/>
      <c r="K2" s="310" t="s">
        <v>1196</v>
      </c>
      <c r="L2" s="309"/>
      <c r="M2" s="309"/>
      <c r="N2" s="309"/>
      <c r="O2" s="309"/>
      <c r="P2" s="309"/>
      <c r="Q2" s="309"/>
      <c r="R2" s="309"/>
      <c r="S2" s="309"/>
      <c r="T2" s="309"/>
      <c r="U2" s="309"/>
      <c r="V2" s="309"/>
      <c r="W2" s="309"/>
      <c r="X2" s="309"/>
      <c r="Y2" s="309"/>
      <c r="Z2" s="309"/>
      <c r="AA2" s="309"/>
      <c r="AB2" s="309"/>
      <c r="AC2" s="309"/>
    </row>
    <row r="3" spans="1:29" ht="15.75" customHeight="1">
      <c r="A3" s="285"/>
      <c r="B3" s="144" t="s">
        <v>27</v>
      </c>
      <c r="C3" s="290"/>
      <c r="D3" s="291"/>
      <c r="E3" s="290"/>
      <c r="F3" s="290"/>
      <c r="G3" s="94"/>
      <c r="H3" s="311">
        <f ca="1">NOW()</f>
        <v>38308.61828715278</v>
      </c>
      <c r="I3" s="309"/>
      <c r="J3" s="309"/>
      <c r="K3" s="310" t="s">
        <v>28</v>
      </c>
      <c r="L3" s="309"/>
      <c r="M3" s="309"/>
      <c r="N3" s="309"/>
      <c r="O3" s="309"/>
      <c r="P3" s="309"/>
      <c r="Q3" s="309"/>
      <c r="R3" s="309"/>
      <c r="S3" s="309"/>
      <c r="T3" s="309"/>
      <c r="U3" s="309"/>
      <c r="V3" s="309"/>
      <c r="W3" s="309"/>
      <c r="X3" s="309"/>
      <c r="Y3" s="309"/>
      <c r="Z3" s="309"/>
      <c r="AA3" s="309"/>
      <c r="AB3" s="309"/>
      <c r="AC3" s="309"/>
    </row>
    <row r="4" spans="1:29" ht="15.75" customHeight="1">
      <c r="A4" s="285"/>
      <c r="B4" s="252" t="s">
        <v>128</v>
      </c>
      <c r="C4" s="290"/>
      <c r="D4" s="291"/>
      <c r="E4" s="290"/>
      <c r="F4" s="290"/>
      <c r="G4" s="94"/>
      <c r="H4" s="312">
        <f ca="1">NOW()</f>
        <v>38308.61828715278</v>
      </c>
      <c r="I4" s="309"/>
      <c r="J4" s="309"/>
      <c r="K4" s="310" t="s">
        <v>424</v>
      </c>
      <c r="L4" s="309"/>
      <c r="M4" s="309"/>
      <c r="N4" s="309"/>
      <c r="O4" s="309"/>
      <c r="P4" s="309"/>
      <c r="Q4" s="309"/>
      <c r="R4" s="309"/>
      <c r="S4" s="309"/>
      <c r="T4" s="309"/>
      <c r="U4" s="309"/>
      <c r="V4" s="309"/>
      <c r="W4" s="309"/>
      <c r="X4" s="309"/>
      <c r="Y4" s="309"/>
      <c r="Z4" s="309"/>
      <c r="AA4" s="309"/>
      <c r="AB4" s="309"/>
      <c r="AC4" s="309"/>
    </row>
    <row r="5" spans="1:29" ht="12.75" customHeight="1">
      <c r="A5" s="285"/>
      <c r="B5" s="257"/>
      <c r="C5" s="292"/>
      <c r="D5" s="293"/>
      <c r="E5" s="292"/>
      <c r="F5" s="292"/>
      <c r="G5" s="99"/>
      <c r="H5" s="312"/>
      <c r="I5" s="309"/>
      <c r="J5" s="309"/>
      <c r="K5" s="310"/>
      <c r="L5" s="309"/>
      <c r="M5" s="309"/>
      <c r="N5" s="309"/>
      <c r="O5" s="309"/>
      <c r="P5" s="309"/>
      <c r="Q5" s="309"/>
      <c r="R5" s="309"/>
      <c r="S5" s="309"/>
      <c r="T5" s="309"/>
      <c r="U5" s="309"/>
      <c r="V5" s="309"/>
      <c r="W5" s="309"/>
      <c r="X5" s="309"/>
      <c r="Y5" s="309"/>
      <c r="Z5" s="309"/>
      <c r="AA5" s="309"/>
      <c r="AB5" s="309"/>
      <c r="AC5" s="309"/>
    </row>
    <row r="6" spans="2:29" ht="51">
      <c r="B6" s="294"/>
      <c r="C6" s="295" t="s">
        <v>29</v>
      </c>
      <c r="D6" s="296" t="s">
        <v>30</v>
      </c>
      <c r="E6" s="296" t="s">
        <v>31</v>
      </c>
      <c r="F6" s="295" t="s">
        <v>32</v>
      </c>
      <c r="G6" s="297" t="s">
        <v>33</v>
      </c>
      <c r="H6" s="309"/>
      <c r="I6" s="309"/>
      <c r="J6" s="309"/>
      <c r="K6" s="309"/>
      <c r="L6" s="309"/>
      <c r="M6" s="309"/>
      <c r="N6" s="309"/>
      <c r="O6" s="309"/>
      <c r="P6" s="309"/>
      <c r="Q6" s="309"/>
      <c r="R6" s="309"/>
      <c r="S6" s="309"/>
      <c r="T6" s="309"/>
      <c r="U6" s="309"/>
      <c r="V6" s="309"/>
      <c r="W6" s="309"/>
      <c r="X6" s="309"/>
      <c r="Y6" s="309"/>
      <c r="Z6" s="309"/>
      <c r="AA6" s="309"/>
      <c r="AB6" s="309"/>
      <c r="AC6" s="309"/>
    </row>
    <row r="7" spans="2:29" ht="12.75">
      <c r="B7" s="267" t="s">
        <v>34</v>
      </c>
      <c r="D7" s="298"/>
      <c r="E7" s="298"/>
      <c r="F7" s="270"/>
      <c r="H7" s="309"/>
      <c r="I7" s="309"/>
      <c r="J7" s="309"/>
      <c r="K7" s="309"/>
      <c r="L7" s="309"/>
      <c r="M7" s="309"/>
      <c r="N7" s="309"/>
      <c r="O7" s="309"/>
      <c r="P7" s="309"/>
      <c r="Q7" s="309"/>
      <c r="R7" s="309"/>
      <c r="S7" s="309"/>
      <c r="T7" s="309"/>
      <c r="U7" s="309"/>
      <c r="V7" s="309"/>
      <c r="W7" s="309"/>
      <c r="X7" s="309"/>
      <c r="Y7" s="309"/>
      <c r="Z7" s="309"/>
      <c r="AA7" s="309"/>
      <c r="AB7" s="309"/>
      <c r="AC7" s="309"/>
    </row>
    <row r="8" spans="1:29" ht="12.75" outlineLevel="1">
      <c r="A8" s="114" t="s">
        <v>35</v>
      </c>
      <c r="B8" s="107" t="s">
        <v>36</v>
      </c>
      <c r="C8" s="299">
        <v>-1865775.43</v>
      </c>
      <c r="D8" s="299">
        <v>0</v>
      </c>
      <c r="E8" s="299">
        <v>181276.19</v>
      </c>
      <c r="F8" s="299">
        <v>2309799.56</v>
      </c>
      <c r="G8" s="299">
        <f>C8+D8-E8+F8</f>
        <v>262747.9400000002</v>
      </c>
      <c r="H8" s="309"/>
      <c r="I8" s="309"/>
      <c r="J8" s="309"/>
      <c r="K8" s="309"/>
      <c r="L8" s="309"/>
      <c r="M8" s="309"/>
      <c r="N8" s="309"/>
      <c r="O8" s="309"/>
      <c r="P8" s="309"/>
      <c r="Q8" s="309"/>
      <c r="R8" s="309"/>
      <c r="S8" s="309"/>
      <c r="T8" s="309"/>
      <c r="U8" s="309"/>
      <c r="V8" s="309"/>
      <c r="W8" s="309"/>
      <c r="X8" s="309"/>
      <c r="Y8" s="309"/>
      <c r="Z8" s="309"/>
      <c r="AA8" s="309"/>
      <c r="AB8" s="309"/>
      <c r="AC8" s="309"/>
    </row>
    <row r="9" spans="1:29" s="267" customFormat="1" ht="12.75">
      <c r="A9" s="267" t="s">
        <v>37</v>
      </c>
      <c r="B9" s="300" t="s">
        <v>38</v>
      </c>
      <c r="C9" s="280">
        <v>-1865775.43</v>
      </c>
      <c r="D9" s="280">
        <v>0</v>
      </c>
      <c r="E9" s="280">
        <v>181276.19</v>
      </c>
      <c r="F9" s="301">
        <v>2309799.56</v>
      </c>
      <c r="G9" s="280">
        <f>C9+D9-E9+F9</f>
        <v>262747.9400000002</v>
      </c>
      <c r="H9" s="310"/>
      <c r="I9" s="310"/>
      <c r="J9" s="310"/>
      <c r="K9" s="310"/>
      <c r="L9" s="310"/>
      <c r="M9" s="310"/>
      <c r="N9" s="310"/>
      <c r="O9" s="310"/>
      <c r="P9" s="310"/>
      <c r="Q9" s="310"/>
      <c r="R9" s="310"/>
      <c r="S9" s="310"/>
      <c r="T9" s="310"/>
      <c r="U9" s="310"/>
      <c r="V9" s="310"/>
      <c r="W9" s="310"/>
      <c r="X9" s="310"/>
      <c r="Y9" s="310"/>
      <c r="Z9" s="310"/>
      <c r="AA9" s="310"/>
      <c r="AB9" s="310"/>
      <c r="AC9" s="310"/>
    </row>
    <row r="10" spans="8:29" ht="12.75">
      <c r="H10" s="309"/>
      <c r="I10" s="309"/>
      <c r="J10" s="309"/>
      <c r="K10" s="309"/>
      <c r="L10" s="309"/>
      <c r="M10" s="309"/>
      <c r="N10" s="309"/>
      <c r="O10" s="309"/>
      <c r="P10" s="309"/>
      <c r="Q10" s="309"/>
      <c r="R10" s="309"/>
      <c r="S10" s="309"/>
      <c r="T10" s="309"/>
      <c r="U10" s="309"/>
      <c r="V10" s="309"/>
      <c r="W10" s="309"/>
      <c r="X10" s="309"/>
      <c r="Y10" s="309"/>
      <c r="Z10" s="309"/>
      <c r="AA10" s="309"/>
      <c r="AB10" s="309"/>
      <c r="AC10" s="309"/>
    </row>
    <row r="11" spans="2:29" ht="12.75">
      <c r="B11" s="267" t="s">
        <v>39</v>
      </c>
      <c r="H11" s="309"/>
      <c r="I11" s="309"/>
      <c r="J11" s="309"/>
      <c r="K11" s="309"/>
      <c r="L11" s="309"/>
      <c r="M11" s="309"/>
      <c r="N11" s="309"/>
      <c r="O11" s="309"/>
      <c r="P11" s="309"/>
      <c r="Q11" s="309"/>
      <c r="R11" s="309"/>
      <c r="S11" s="309"/>
      <c r="T11" s="309"/>
      <c r="U11" s="309"/>
      <c r="V11" s="309"/>
      <c r="W11" s="309"/>
      <c r="X11" s="309"/>
      <c r="Y11" s="309"/>
      <c r="Z11" s="309"/>
      <c r="AA11" s="309"/>
      <c r="AB11" s="309"/>
      <c r="AC11" s="309"/>
    </row>
    <row r="12" spans="1:30" s="313" customFormat="1" ht="12.75">
      <c r="A12" s="267" t="s">
        <v>1142</v>
      </c>
      <c r="B12" s="300" t="s">
        <v>40</v>
      </c>
      <c r="C12" s="281">
        <v>0</v>
      </c>
      <c r="D12" s="281">
        <v>0</v>
      </c>
      <c r="E12" s="281">
        <v>0</v>
      </c>
      <c r="F12" s="281">
        <v>0</v>
      </c>
      <c r="G12" s="281">
        <f>C12+D12-E12+F12</f>
        <v>0</v>
      </c>
      <c r="H12" s="310"/>
      <c r="I12" s="310"/>
      <c r="J12" s="310"/>
      <c r="K12" s="310"/>
      <c r="L12" s="310"/>
      <c r="M12" s="310"/>
      <c r="N12" s="310"/>
      <c r="O12" s="310"/>
      <c r="P12" s="310"/>
      <c r="Q12" s="310"/>
      <c r="R12" s="310"/>
      <c r="S12" s="310"/>
      <c r="T12" s="310"/>
      <c r="U12" s="310"/>
      <c r="V12" s="310"/>
      <c r="W12" s="310"/>
      <c r="X12" s="310"/>
      <c r="Y12" s="310"/>
      <c r="Z12" s="310"/>
      <c r="AA12" s="310"/>
      <c r="AB12" s="310"/>
      <c r="AC12" s="310"/>
      <c r="AD12" s="317"/>
    </row>
    <row r="13" spans="2:6" s="309" customFormat="1" ht="12.75">
      <c r="B13" s="314"/>
      <c r="C13" s="315"/>
      <c r="D13" s="315"/>
      <c r="E13" s="315"/>
      <c r="F13" s="315"/>
    </row>
    <row r="14" spans="3:6" s="309" customFormat="1" ht="12.75">
      <c r="C14" s="315"/>
      <c r="D14" s="315"/>
      <c r="E14" s="315"/>
      <c r="F14" s="315"/>
    </row>
    <row r="15" spans="3:6" s="309" customFormat="1" ht="12.75">
      <c r="C15" s="315"/>
      <c r="D15" s="315"/>
      <c r="E15" s="315"/>
      <c r="F15" s="315"/>
    </row>
    <row r="16" spans="3:6" s="309" customFormat="1" ht="12.75">
      <c r="C16" s="315"/>
      <c r="D16" s="315"/>
      <c r="E16" s="315"/>
      <c r="F16" s="315"/>
    </row>
    <row r="17" spans="3:6" s="309" customFormat="1" ht="12.75">
      <c r="C17" s="315"/>
      <c r="D17" s="315"/>
      <c r="E17" s="315"/>
      <c r="F17" s="315"/>
    </row>
    <row r="18" spans="3:6" s="309" customFormat="1" ht="12.75">
      <c r="C18" s="315"/>
      <c r="D18" s="315"/>
      <c r="E18" s="315"/>
      <c r="F18" s="315"/>
    </row>
    <row r="19" spans="3:6" s="309" customFormat="1" ht="12.75">
      <c r="C19" s="315"/>
      <c r="D19" s="315"/>
      <c r="E19" s="315"/>
      <c r="F19" s="315"/>
    </row>
    <row r="20" spans="3:6" s="309" customFormat="1" ht="12.75">
      <c r="C20" s="315"/>
      <c r="D20" s="315"/>
      <c r="E20" s="315"/>
      <c r="F20" s="315"/>
    </row>
    <row r="21" spans="3:6" s="309" customFormat="1" ht="12.75">
      <c r="C21" s="315"/>
      <c r="D21" s="315"/>
      <c r="E21" s="315"/>
      <c r="F21" s="315"/>
    </row>
    <row r="22" spans="3:6" s="309" customFormat="1" ht="12.75">
      <c r="C22" s="315"/>
      <c r="D22" s="315"/>
      <c r="E22" s="315"/>
      <c r="F22" s="315"/>
    </row>
    <row r="23" spans="3:6" s="309" customFormat="1" ht="12.75">
      <c r="C23" s="315"/>
      <c r="D23" s="315"/>
      <c r="E23" s="315"/>
      <c r="F23" s="315"/>
    </row>
    <row r="24" spans="3:6" s="309" customFormat="1" ht="12.75">
      <c r="C24" s="315"/>
      <c r="D24" s="315"/>
      <c r="E24" s="315"/>
      <c r="F24" s="315"/>
    </row>
    <row r="25" spans="3:6" s="309" customFormat="1" ht="12.75">
      <c r="C25" s="315"/>
      <c r="D25" s="315"/>
      <c r="E25" s="315"/>
      <c r="F25" s="315"/>
    </row>
    <row r="26" spans="3:6" s="309" customFormat="1" ht="12.75">
      <c r="C26" s="315"/>
      <c r="D26" s="315"/>
      <c r="E26" s="315"/>
      <c r="F26" s="315"/>
    </row>
    <row r="27" spans="3:6" s="309" customFormat="1" ht="12.75">
      <c r="C27" s="315"/>
      <c r="D27" s="315"/>
      <c r="E27" s="315"/>
      <c r="F27" s="315"/>
    </row>
    <row r="28" spans="3:6" s="309" customFormat="1" ht="12.75">
      <c r="C28" s="315"/>
      <c r="D28" s="315"/>
      <c r="E28" s="315"/>
      <c r="F28" s="315"/>
    </row>
    <row r="29" spans="3:6" s="309" customFormat="1" ht="12.75">
      <c r="C29" s="315"/>
      <c r="D29" s="315"/>
      <c r="E29" s="315"/>
      <c r="F29" s="315"/>
    </row>
    <row r="30" spans="3:6" s="309" customFormat="1" ht="12.75">
      <c r="C30" s="315"/>
      <c r="D30" s="315"/>
      <c r="E30" s="315"/>
      <c r="F30" s="315"/>
    </row>
    <row r="31" spans="3:6" s="309" customFormat="1" ht="12.75">
      <c r="C31" s="315"/>
      <c r="D31" s="315"/>
      <c r="E31" s="315"/>
      <c r="F31" s="315"/>
    </row>
    <row r="32" spans="3:6" s="309" customFormat="1" ht="12.75">
      <c r="C32" s="315"/>
      <c r="D32" s="315"/>
      <c r="E32" s="315"/>
      <c r="F32" s="315"/>
    </row>
    <row r="33" spans="3:6" s="309" customFormat="1" ht="12.75">
      <c r="C33" s="315"/>
      <c r="D33" s="315"/>
      <c r="E33" s="315"/>
      <c r="F33" s="315"/>
    </row>
    <row r="34" spans="3:6" s="309" customFormat="1" ht="12.75">
      <c r="C34" s="315"/>
      <c r="D34" s="315"/>
      <c r="E34" s="315"/>
      <c r="F34" s="315"/>
    </row>
    <row r="35" spans="3:6" s="309" customFormat="1" ht="12.75">
      <c r="C35" s="315"/>
      <c r="D35" s="315"/>
      <c r="E35" s="315"/>
      <c r="F35" s="315"/>
    </row>
    <row r="36" spans="3:6" s="309" customFormat="1" ht="12.75">
      <c r="C36" s="315"/>
      <c r="D36" s="315"/>
      <c r="E36" s="315"/>
      <c r="F36" s="315"/>
    </row>
    <row r="37" spans="3:6" s="309" customFormat="1" ht="12.75">
      <c r="C37" s="315"/>
      <c r="D37" s="315"/>
      <c r="E37" s="315"/>
      <c r="F37" s="315"/>
    </row>
    <row r="38" spans="3:6" s="309" customFormat="1" ht="12.75">
      <c r="C38" s="315"/>
      <c r="D38" s="315"/>
      <c r="E38" s="315"/>
      <c r="F38" s="315"/>
    </row>
    <row r="39" spans="3:6" s="309" customFormat="1" ht="12.75">
      <c r="C39" s="315"/>
      <c r="D39" s="315"/>
      <c r="E39" s="315"/>
      <c r="F39" s="315"/>
    </row>
    <row r="40" spans="3:6" s="309" customFormat="1" ht="12.75">
      <c r="C40" s="315"/>
      <c r="D40" s="315"/>
      <c r="E40" s="315"/>
      <c r="F40" s="315"/>
    </row>
    <row r="41" spans="3:6" s="309" customFormat="1" ht="12.75">
      <c r="C41" s="315"/>
      <c r="D41" s="315"/>
      <c r="E41" s="315"/>
      <c r="F41" s="315"/>
    </row>
    <row r="42" spans="3:6" s="309" customFormat="1" ht="12.75">
      <c r="C42" s="315"/>
      <c r="D42" s="315"/>
      <c r="E42" s="315"/>
      <c r="F42" s="315"/>
    </row>
    <row r="43" spans="3:6" s="309" customFormat="1" ht="12.75">
      <c r="C43" s="315"/>
      <c r="D43" s="315"/>
      <c r="E43" s="315"/>
      <c r="F43" s="315"/>
    </row>
    <row r="44" spans="3:6" s="309" customFormat="1" ht="12.75">
      <c r="C44" s="315"/>
      <c r="D44" s="315"/>
      <c r="E44" s="315"/>
      <c r="F44" s="315"/>
    </row>
    <row r="45" spans="3:6" s="309" customFormat="1" ht="12.75">
      <c r="C45" s="315"/>
      <c r="D45" s="315"/>
      <c r="E45" s="315"/>
      <c r="F45" s="315"/>
    </row>
    <row r="46" spans="3:6" s="309" customFormat="1" ht="12.75">
      <c r="C46" s="315"/>
      <c r="D46" s="315"/>
      <c r="E46" s="315"/>
      <c r="F46" s="315"/>
    </row>
    <row r="47" spans="3:6" s="309" customFormat="1" ht="12.75">
      <c r="C47" s="315"/>
      <c r="D47" s="315"/>
      <c r="E47" s="315"/>
      <c r="F47" s="315"/>
    </row>
    <row r="48" spans="3:6" s="309" customFormat="1" ht="12.75">
      <c r="C48" s="315"/>
      <c r="D48" s="315"/>
      <c r="E48" s="315"/>
      <c r="F48" s="315"/>
    </row>
    <row r="49" spans="3:6" s="309" customFormat="1" ht="12.75">
      <c r="C49" s="315"/>
      <c r="D49" s="315"/>
      <c r="E49" s="315"/>
      <c r="F49" s="315"/>
    </row>
    <row r="50" spans="3:6" s="309" customFormat="1" ht="12.75">
      <c r="C50" s="315"/>
      <c r="D50" s="315"/>
      <c r="E50" s="315"/>
      <c r="F50" s="315"/>
    </row>
    <row r="51" spans="3:6" s="309" customFormat="1" ht="12.75">
      <c r="C51" s="315"/>
      <c r="D51" s="315"/>
      <c r="E51" s="315"/>
      <c r="F51" s="315"/>
    </row>
    <row r="52" spans="3:6" s="309" customFormat="1" ht="12.75">
      <c r="C52" s="315"/>
      <c r="D52" s="315"/>
      <c r="E52" s="315"/>
      <c r="F52" s="315"/>
    </row>
    <row r="53" spans="3:6" s="309" customFormat="1" ht="12.75">
      <c r="C53" s="315"/>
      <c r="D53" s="315"/>
      <c r="E53" s="315"/>
      <c r="F53" s="315"/>
    </row>
    <row r="54" spans="3:6" s="309" customFormat="1" ht="12.75">
      <c r="C54" s="315"/>
      <c r="D54" s="315"/>
      <c r="E54" s="315"/>
      <c r="F54" s="315"/>
    </row>
    <row r="55" spans="3:6" s="309" customFormat="1" ht="12.75">
      <c r="C55" s="315"/>
      <c r="D55" s="315"/>
      <c r="E55" s="315"/>
      <c r="F55" s="315"/>
    </row>
    <row r="56" spans="3:6" s="309" customFormat="1" ht="12.75">
      <c r="C56" s="315"/>
      <c r="D56" s="315"/>
      <c r="E56" s="315"/>
      <c r="F56" s="315"/>
    </row>
    <row r="57" spans="3:6" s="309" customFormat="1" ht="12.75">
      <c r="C57" s="315"/>
      <c r="D57" s="315"/>
      <c r="E57" s="315"/>
      <c r="F57" s="315"/>
    </row>
    <row r="58" spans="3:6" s="309" customFormat="1" ht="12.75">
      <c r="C58" s="315"/>
      <c r="D58" s="315"/>
      <c r="E58" s="315"/>
      <c r="F58" s="315"/>
    </row>
    <row r="59" spans="3:6" s="309" customFormat="1" ht="12.75">
      <c r="C59" s="315"/>
      <c r="D59" s="315"/>
      <c r="E59" s="315"/>
      <c r="F59" s="315"/>
    </row>
    <row r="60" spans="3:6" s="309" customFormat="1" ht="12.75">
      <c r="C60" s="315"/>
      <c r="D60" s="315"/>
      <c r="E60" s="315"/>
      <c r="F60" s="315"/>
    </row>
    <row r="61" spans="3:6" s="309" customFormat="1" ht="12.75">
      <c r="C61" s="315"/>
      <c r="D61" s="315"/>
      <c r="E61" s="315"/>
      <c r="F61" s="315"/>
    </row>
    <row r="62" spans="3:6" s="309" customFormat="1" ht="12.75">
      <c r="C62" s="315"/>
      <c r="D62" s="315"/>
      <c r="E62" s="315"/>
      <c r="F62" s="315"/>
    </row>
    <row r="63" spans="3:6" s="309" customFormat="1" ht="12.75">
      <c r="C63" s="315"/>
      <c r="D63" s="315"/>
      <c r="E63" s="315"/>
      <c r="F63" s="315"/>
    </row>
    <row r="64" spans="3:6" s="309" customFormat="1" ht="12.75">
      <c r="C64" s="315"/>
      <c r="D64" s="315"/>
      <c r="E64" s="315"/>
      <c r="F64" s="315"/>
    </row>
    <row r="65" spans="3:6" s="309" customFormat="1" ht="12.75">
      <c r="C65" s="315"/>
      <c r="D65" s="315"/>
      <c r="E65" s="315"/>
      <c r="F65" s="315"/>
    </row>
    <row r="66" spans="3:6" s="309" customFormat="1" ht="12.75">
      <c r="C66" s="315"/>
      <c r="D66" s="315"/>
      <c r="E66" s="315"/>
      <c r="F66" s="315"/>
    </row>
    <row r="67" spans="3:6" s="309" customFormat="1" ht="12.75">
      <c r="C67" s="315"/>
      <c r="D67" s="315"/>
      <c r="E67" s="315"/>
      <c r="F67" s="315"/>
    </row>
    <row r="68" spans="3:6" s="309" customFormat="1" ht="12.75">
      <c r="C68" s="315"/>
      <c r="D68" s="315"/>
      <c r="E68" s="315"/>
      <c r="F68" s="315"/>
    </row>
    <row r="69" spans="3:6" s="309" customFormat="1" ht="12.75">
      <c r="C69" s="315"/>
      <c r="D69" s="315"/>
      <c r="E69" s="315"/>
      <c r="F69" s="315"/>
    </row>
    <row r="70" spans="3:6" s="309" customFormat="1" ht="12.75">
      <c r="C70" s="315"/>
      <c r="D70" s="315"/>
      <c r="E70" s="315"/>
      <c r="F70" s="315"/>
    </row>
    <row r="71" spans="3:6" s="309" customFormat="1" ht="12.75">
      <c r="C71" s="315"/>
      <c r="D71" s="315"/>
      <c r="E71" s="315"/>
      <c r="F71" s="315"/>
    </row>
    <row r="72" spans="3:6" s="309" customFormat="1" ht="12.75">
      <c r="C72" s="315"/>
      <c r="D72" s="315"/>
      <c r="E72" s="315"/>
      <c r="F72" s="315"/>
    </row>
    <row r="73" spans="3:6" s="309" customFormat="1" ht="12.75">
      <c r="C73" s="315"/>
      <c r="D73" s="315"/>
      <c r="E73" s="315"/>
      <c r="F73" s="315"/>
    </row>
    <row r="74" spans="3:6" s="309" customFormat="1" ht="12.75">
      <c r="C74" s="315"/>
      <c r="D74" s="315"/>
      <c r="E74" s="315"/>
      <c r="F74" s="315"/>
    </row>
    <row r="75" spans="3:6" s="309" customFormat="1" ht="12.75">
      <c r="C75" s="315"/>
      <c r="D75" s="315"/>
      <c r="E75" s="315"/>
      <c r="F75" s="315"/>
    </row>
    <row r="76" spans="3:6" s="309" customFormat="1" ht="12.75">
      <c r="C76" s="315"/>
      <c r="D76" s="315"/>
      <c r="E76" s="315"/>
      <c r="F76" s="315"/>
    </row>
    <row r="77" spans="3:6" s="309" customFormat="1" ht="12.75">
      <c r="C77" s="315"/>
      <c r="D77" s="315"/>
      <c r="E77" s="315"/>
      <c r="F77" s="315"/>
    </row>
    <row r="78" spans="3:6" s="309" customFormat="1" ht="12.75">
      <c r="C78" s="315"/>
      <c r="D78" s="315"/>
      <c r="E78" s="315"/>
      <c r="F78" s="315"/>
    </row>
    <row r="79" spans="3:6" s="309" customFormat="1" ht="12.75">
      <c r="C79" s="315"/>
      <c r="D79" s="315"/>
      <c r="E79" s="315"/>
      <c r="F79" s="315"/>
    </row>
    <row r="80" spans="3:6" s="309" customFormat="1" ht="12.75">
      <c r="C80" s="315"/>
      <c r="D80" s="315"/>
      <c r="E80" s="315"/>
      <c r="F80" s="315"/>
    </row>
    <row r="81" spans="3:6" s="309" customFormat="1" ht="12.75">
      <c r="C81" s="315"/>
      <c r="D81" s="315"/>
      <c r="E81" s="315"/>
      <c r="F81" s="315"/>
    </row>
    <row r="82" spans="3:6" s="309" customFormat="1" ht="12.75">
      <c r="C82" s="315"/>
      <c r="D82" s="315"/>
      <c r="E82" s="315"/>
      <c r="F82" s="315"/>
    </row>
    <row r="83" spans="3:6" s="309" customFormat="1" ht="12.75">
      <c r="C83" s="315"/>
      <c r="D83" s="315"/>
      <c r="E83" s="315"/>
      <c r="F83" s="315"/>
    </row>
    <row r="84" spans="3:6" s="309" customFormat="1" ht="12.75">
      <c r="C84" s="315"/>
      <c r="D84" s="315"/>
      <c r="E84" s="315"/>
      <c r="F84" s="315"/>
    </row>
    <row r="85" spans="3:6" s="309" customFormat="1" ht="12.75">
      <c r="C85" s="315"/>
      <c r="D85" s="315"/>
      <c r="E85" s="315"/>
      <c r="F85" s="315"/>
    </row>
    <row r="86" spans="3:6" s="309" customFormat="1" ht="12.75">
      <c r="C86" s="315"/>
      <c r="D86" s="315"/>
      <c r="E86" s="315"/>
      <c r="F86" s="315"/>
    </row>
    <row r="87" spans="3:6" s="309" customFormat="1" ht="12.75">
      <c r="C87" s="315"/>
      <c r="D87" s="315"/>
      <c r="E87" s="315"/>
      <c r="F87" s="315"/>
    </row>
    <row r="88" spans="3:6" s="309" customFormat="1" ht="12.75">
      <c r="C88" s="315"/>
      <c r="D88" s="315"/>
      <c r="E88" s="315"/>
      <c r="F88" s="315"/>
    </row>
    <row r="89" spans="3:6" s="309" customFormat="1" ht="12.75">
      <c r="C89" s="315"/>
      <c r="D89" s="315"/>
      <c r="E89" s="315"/>
      <c r="F89" s="315"/>
    </row>
    <row r="90" spans="3:6" s="309" customFormat="1" ht="12.75">
      <c r="C90" s="315"/>
      <c r="D90" s="315"/>
      <c r="E90" s="315"/>
      <c r="F90" s="315"/>
    </row>
    <row r="91" spans="3:6" s="309" customFormat="1" ht="12.75">
      <c r="C91" s="315"/>
      <c r="D91" s="315"/>
      <c r="E91" s="315"/>
      <c r="F91" s="315"/>
    </row>
    <row r="92" spans="3:6" s="309" customFormat="1" ht="12.75">
      <c r="C92" s="315"/>
      <c r="D92" s="315"/>
      <c r="E92" s="315"/>
      <c r="F92" s="315"/>
    </row>
    <row r="93" spans="3:6" s="309" customFormat="1" ht="12.75">
      <c r="C93" s="315"/>
      <c r="D93" s="315"/>
      <c r="E93" s="315"/>
      <c r="F93" s="315"/>
    </row>
    <row r="94" spans="3:6" s="309" customFormat="1" ht="12.75">
      <c r="C94" s="315"/>
      <c r="D94" s="315"/>
      <c r="E94" s="315"/>
      <c r="F94" s="315"/>
    </row>
    <row r="95" spans="3:6" s="309" customFormat="1" ht="12.75">
      <c r="C95" s="315"/>
      <c r="D95" s="315"/>
      <c r="E95" s="315"/>
      <c r="F95" s="315"/>
    </row>
    <row r="96" spans="3:6" s="309" customFormat="1" ht="12.75">
      <c r="C96" s="315"/>
      <c r="D96" s="315"/>
      <c r="E96" s="315"/>
      <c r="F96" s="315"/>
    </row>
    <row r="97" spans="3:6" s="309" customFormat="1" ht="12.75">
      <c r="C97" s="315"/>
      <c r="D97" s="315"/>
      <c r="E97" s="315"/>
      <c r="F97" s="315"/>
    </row>
    <row r="98" spans="3:6" s="309" customFormat="1" ht="12.75">
      <c r="C98" s="315"/>
      <c r="D98" s="315"/>
      <c r="E98" s="315"/>
      <c r="F98" s="315"/>
    </row>
    <row r="99" spans="3:6" s="309" customFormat="1" ht="12.75">
      <c r="C99" s="315"/>
      <c r="D99" s="315"/>
      <c r="E99" s="315"/>
      <c r="F99" s="315"/>
    </row>
    <row r="100" spans="3:6" s="309" customFormat="1" ht="12.75">
      <c r="C100" s="315"/>
      <c r="D100" s="315"/>
      <c r="E100" s="315"/>
      <c r="F100" s="315"/>
    </row>
  </sheetData>
  <printOptions horizontalCentered="1"/>
  <pageMargins left="0.5" right="0.5" top="0.75" bottom="0.5" header="0.5" footer="0.5"/>
  <pageSetup horizontalDpi="600" verticalDpi="600" orientation="landscape" scale="75" r:id="rId1"/>
</worksheet>
</file>

<file path=xl/worksheets/sheet8.xml><?xml version="1.0" encoding="utf-8"?>
<worksheet xmlns="http://schemas.openxmlformats.org/spreadsheetml/2006/main" xmlns:r="http://schemas.openxmlformats.org/officeDocument/2006/relationships">
  <dimension ref="A1:AR130"/>
  <sheetViews>
    <sheetView workbookViewId="0" topLeftCell="B2">
      <selection activeCell="B4" sqref="B4"/>
    </sheetView>
  </sheetViews>
  <sheetFormatPr defaultColWidth="9.140625" defaultRowHeight="12.75" outlineLevelRow="1"/>
  <cols>
    <col min="1" max="1" width="4.7109375" style="318" hidden="1" customWidth="1"/>
    <col min="2" max="2" width="2.7109375" style="332" customWidth="1"/>
    <col min="3" max="3" width="54.00390625" style="347" customWidth="1"/>
    <col min="4" max="4" width="1.57421875" style="347" customWidth="1"/>
    <col min="5" max="5" width="15.140625" style="361" customWidth="1"/>
    <col min="6" max="6" width="16.00390625" style="349" customWidth="1"/>
    <col min="7" max="7" width="16.28125" style="350" customWidth="1"/>
    <col min="8" max="8" width="15.8515625" style="350" customWidth="1"/>
    <col min="9" max="10" width="16.140625" style="350" customWidth="1"/>
    <col min="11" max="11" width="17.28125" style="350" customWidth="1"/>
    <col min="12" max="12" width="11.57421875" style="318" hidden="1" customWidth="1"/>
    <col min="13" max="14" width="9.140625" style="318" hidden="1" customWidth="1"/>
    <col min="15" max="16384" width="9.140625" style="318" customWidth="1"/>
  </cols>
  <sheetData>
    <row r="1" spans="1:44" ht="12.75" hidden="1">
      <c r="A1" s="318" t="s">
        <v>1192</v>
      </c>
      <c r="B1" s="319" t="s">
        <v>303</v>
      </c>
      <c r="C1" s="320" t="s">
        <v>1138</v>
      </c>
      <c r="D1" s="320"/>
      <c r="E1" s="321" t="s">
        <v>41</v>
      </c>
      <c r="F1" s="322" t="s">
        <v>42</v>
      </c>
      <c r="G1" s="323" t="s">
        <v>43</v>
      </c>
      <c r="H1" s="323" t="s">
        <v>44</v>
      </c>
      <c r="I1" s="323" t="s">
        <v>45</v>
      </c>
      <c r="J1" s="323" t="s">
        <v>46</v>
      </c>
      <c r="K1" s="323" t="s">
        <v>305</v>
      </c>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row>
    <row r="2" spans="1:44" s="331" customFormat="1" ht="15.75" customHeight="1">
      <c r="A2" s="324"/>
      <c r="B2" s="286" t="str">
        <f>"University of Missouri - "&amp;RBN</f>
        <v>University of Missouri - University-Wide Resources</v>
      </c>
      <c r="C2" s="325"/>
      <c r="D2" s="246"/>
      <c r="E2" s="326"/>
      <c r="F2" s="326"/>
      <c r="G2" s="327" t="s">
        <v>303</v>
      </c>
      <c r="H2" s="326"/>
      <c r="I2" s="328"/>
      <c r="J2" s="326"/>
      <c r="K2" s="329"/>
      <c r="L2" s="330"/>
      <c r="M2" s="331" t="s">
        <v>26</v>
      </c>
      <c r="N2" s="331" t="s">
        <v>1196</v>
      </c>
      <c r="O2" s="365"/>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row>
    <row r="3" spans="1:44" ht="15.75" customHeight="1">
      <c r="A3" s="332"/>
      <c r="B3" s="144" t="s">
        <v>47</v>
      </c>
      <c r="C3" s="333"/>
      <c r="D3" s="305"/>
      <c r="E3" s="290"/>
      <c r="F3" s="290"/>
      <c r="G3" s="291"/>
      <c r="H3" s="334"/>
      <c r="I3" s="290"/>
      <c r="J3" s="290"/>
      <c r="K3" s="335"/>
      <c r="L3" s="336"/>
      <c r="N3" s="318" t="s">
        <v>48</v>
      </c>
      <c r="O3" s="367"/>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row>
    <row r="4" spans="1:44" ht="15.75" customHeight="1">
      <c r="A4" s="332"/>
      <c r="B4" s="252" t="s">
        <v>128</v>
      </c>
      <c r="C4" s="333"/>
      <c r="D4" s="305"/>
      <c r="E4" s="290"/>
      <c r="F4" s="290"/>
      <c r="G4" s="290"/>
      <c r="H4" s="290"/>
      <c r="I4" s="290"/>
      <c r="J4" s="290"/>
      <c r="K4" s="337"/>
      <c r="L4" s="336"/>
      <c r="N4" s="318" t="s">
        <v>424</v>
      </c>
      <c r="O4" s="367"/>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row>
    <row r="5" spans="1:44" ht="12.75" customHeight="1">
      <c r="A5" s="332"/>
      <c r="B5" s="252"/>
      <c r="C5" s="333"/>
      <c r="D5" s="305"/>
      <c r="E5" s="290"/>
      <c r="F5" s="290"/>
      <c r="G5" s="290"/>
      <c r="H5" s="290"/>
      <c r="I5" s="290"/>
      <c r="J5" s="290"/>
      <c r="K5" s="338"/>
      <c r="L5" s="339"/>
      <c r="O5" s="367"/>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row>
    <row r="6" spans="2:44" s="340" customFormat="1" ht="27.75" customHeight="1">
      <c r="B6" s="341"/>
      <c r="C6" s="342"/>
      <c r="D6" s="342"/>
      <c r="E6" s="343" t="s">
        <v>49</v>
      </c>
      <c r="F6" s="264" t="s">
        <v>50</v>
      </c>
      <c r="G6" s="344" t="s">
        <v>51</v>
      </c>
      <c r="H6" s="344" t="s">
        <v>52</v>
      </c>
      <c r="I6" s="344" t="s">
        <v>53</v>
      </c>
      <c r="J6" s="344" t="s">
        <v>54</v>
      </c>
      <c r="K6" s="344" t="s">
        <v>55</v>
      </c>
      <c r="O6" s="369"/>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row>
    <row r="7" spans="1:44" ht="12.75">
      <c r="A7" s="318" t="s">
        <v>303</v>
      </c>
      <c r="B7" s="345" t="s">
        <v>56</v>
      </c>
      <c r="C7" s="346"/>
      <c r="E7" s="348"/>
      <c r="O7" s="367"/>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row>
    <row r="8" spans="1:44" ht="12.75" outlineLevel="1">
      <c r="A8" s="318" t="s">
        <v>57</v>
      </c>
      <c r="B8" s="319"/>
      <c r="C8" s="320" t="s">
        <v>58</v>
      </c>
      <c r="D8" s="320"/>
      <c r="E8" s="351">
        <v>279415.36</v>
      </c>
      <c r="F8" s="352">
        <v>0</v>
      </c>
      <c r="G8" s="353">
        <v>0</v>
      </c>
      <c r="H8" s="353">
        <v>9899.61</v>
      </c>
      <c r="I8" s="353">
        <v>581103.69</v>
      </c>
      <c r="J8" s="353">
        <v>-150000</v>
      </c>
      <c r="K8" s="353">
        <f aca="true" t="shared" si="0" ref="K8:K17">E8+F8+G8+H8-I8+J8</f>
        <v>-441788.72</v>
      </c>
      <c r="O8" s="367"/>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row>
    <row r="9" spans="1:44" ht="12.75" outlineLevel="1">
      <c r="A9" s="318" t="s">
        <v>59</v>
      </c>
      <c r="B9" s="319"/>
      <c r="C9" s="320" t="s">
        <v>60</v>
      </c>
      <c r="D9" s="320"/>
      <c r="E9" s="354">
        <v>25002.06</v>
      </c>
      <c r="F9" s="355">
        <v>0</v>
      </c>
      <c r="G9" s="356">
        <v>0</v>
      </c>
      <c r="H9" s="356">
        <v>6086.2</v>
      </c>
      <c r="I9" s="356">
        <v>0</v>
      </c>
      <c r="J9" s="356">
        <v>-20000</v>
      </c>
      <c r="K9" s="356">
        <f t="shared" si="0"/>
        <v>11088.260000000002</v>
      </c>
      <c r="O9" s="367"/>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row>
    <row r="10" spans="1:44" ht="12.75" outlineLevel="1">
      <c r="A10" s="318" t="s">
        <v>61</v>
      </c>
      <c r="B10" s="319"/>
      <c r="C10" s="320" t="s">
        <v>62</v>
      </c>
      <c r="D10" s="320"/>
      <c r="E10" s="354">
        <v>14537.29</v>
      </c>
      <c r="F10" s="355">
        <v>0</v>
      </c>
      <c r="G10" s="356">
        <v>0</v>
      </c>
      <c r="H10" s="356">
        <v>27.61</v>
      </c>
      <c r="I10" s="356">
        <v>0</v>
      </c>
      <c r="J10" s="356">
        <v>0</v>
      </c>
      <c r="K10" s="356">
        <f t="shared" si="0"/>
        <v>14564.900000000001</v>
      </c>
      <c r="O10" s="367"/>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row>
    <row r="11" spans="1:44" ht="12.75" outlineLevel="1">
      <c r="A11" s="318" t="s">
        <v>63</v>
      </c>
      <c r="B11" s="319"/>
      <c r="C11" s="320" t="s">
        <v>64</v>
      </c>
      <c r="D11" s="320"/>
      <c r="E11" s="354">
        <v>190636.12</v>
      </c>
      <c r="F11" s="355">
        <v>0</v>
      </c>
      <c r="G11" s="356">
        <v>0</v>
      </c>
      <c r="H11" s="356">
        <v>71114.34</v>
      </c>
      <c r="I11" s="356">
        <v>168815.99</v>
      </c>
      <c r="J11" s="356">
        <v>-67050.38</v>
      </c>
      <c r="K11" s="356">
        <f t="shared" si="0"/>
        <v>25884.089999999997</v>
      </c>
      <c r="O11" s="367"/>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row>
    <row r="12" spans="1:44" ht="12.75" outlineLevel="1">
      <c r="A12" s="318" t="s">
        <v>65</v>
      </c>
      <c r="B12" s="319"/>
      <c r="C12" s="320" t="s">
        <v>66</v>
      </c>
      <c r="D12" s="320"/>
      <c r="E12" s="354">
        <v>109532.6</v>
      </c>
      <c r="F12" s="355">
        <v>0</v>
      </c>
      <c r="G12" s="356">
        <v>0</v>
      </c>
      <c r="H12" s="356">
        <v>4392.42</v>
      </c>
      <c r="I12" s="356">
        <v>0</v>
      </c>
      <c r="J12" s="356">
        <v>-4392.42</v>
      </c>
      <c r="K12" s="356">
        <f t="shared" si="0"/>
        <v>109532.6</v>
      </c>
      <c r="O12" s="367"/>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row>
    <row r="13" spans="1:44" ht="12.75" outlineLevel="1">
      <c r="A13" s="318" t="s">
        <v>67</v>
      </c>
      <c r="B13" s="319"/>
      <c r="C13" s="320" t="s">
        <v>68</v>
      </c>
      <c r="D13" s="320"/>
      <c r="E13" s="354">
        <v>36532.11</v>
      </c>
      <c r="F13" s="355">
        <v>0</v>
      </c>
      <c r="G13" s="356">
        <v>0</v>
      </c>
      <c r="H13" s="356">
        <v>4449.18</v>
      </c>
      <c r="I13" s="356">
        <v>0</v>
      </c>
      <c r="J13" s="356">
        <v>0</v>
      </c>
      <c r="K13" s="356">
        <f t="shared" si="0"/>
        <v>40981.29</v>
      </c>
      <c r="O13" s="367"/>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row>
    <row r="14" spans="1:44" ht="12.75" outlineLevel="1">
      <c r="A14" s="318" t="s">
        <v>69</v>
      </c>
      <c r="B14" s="319"/>
      <c r="C14" s="320" t="s">
        <v>70</v>
      </c>
      <c r="D14" s="320"/>
      <c r="E14" s="354">
        <v>56685.19</v>
      </c>
      <c r="F14" s="355">
        <v>0</v>
      </c>
      <c r="G14" s="356">
        <v>0</v>
      </c>
      <c r="H14" s="356">
        <v>2370.78</v>
      </c>
      <c r="I14" s="356">
        <v>49768.97</v>
      </c>
      <c r="J14" s="356">
        <v>3869.03</v>
      </c>
      <c r="K14" s="356">
        <f t="shared" si="0"/>
        <v>13156.03</v>
      </c>
      <c r="O14" s="367"/>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row>
    <row r="15" spans="1:44" ht="12.75" outlineLevel="1">
      <c r="A15" s="318" t="s">
        <v>71</v>
      </c>
      <c r="B15" s="319"/>
      <c r="C15" s="320" t="s">
        <v>72</v>
      </c>
      <c r="D15" s="320"/>
      <c r="E15" s="354">
        <v>-152.49</v>
      </c>
      <c r="F15" s="355">
        <v>0</v>
      </c>
      <c r="G15" s="356">
        <v>0</v>
      </c>
      <c r="H15" s="356">
        <v>-6.12</v>
      </c>
      <c r="I15" s="356">
        <v>0</v>
      </c>
      <c r="J15" s="356">
        <v>0</v>
      </c>
      <c r="K15" s="356">
        <f t="shared" si="0"/>
        <v>-158.61</v>
      </c>
      <c r="O15" s="367"/>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row>
    <row r="16" spans="1:44" ht="12.75" outlineLevel="1">
      <c r="A16" s="318" t="s">
        <v>73</v>
      </c>
      <c r="B16" s="319"/>
      <c r="C16" s="320" t="s">
        <v>74</v>
      </c>
      <c r="D16" s="320"/>
      <c r="E16" s="354">
        <v>570844.27</v>
      </c>
      <c r="F16" s="355">
        <v>0</v>
      </c>
      <c r="G16" s="356">
        <v>0</v>
      </c>
      <c r="H16" s="356">
        <v>22891.65</v>
      </c>
      <c r="I16" s="356">
        <v>0</v>
      </c>
      <c r="J16" s="356">
        <v>0</v>
      </c>
      <c r="K16" s="356">
        <f t="shared" si="0"/>
        <v>593735.92</v>
      </c>
      <c r="O16" s="367"/>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row>
    <row r="17" spans="1:44" ht="12.75" outlineLevel="1">
      <c r="A17" s="318" t="s">
        <v>75</v>
      </c>
      <c r="B17" s="319"/>
      <c r="C17" s="320" t="s">
        <v>76</v>
      </c>
      <c r="D17" s="320"/>
      <c r="E17" s="354">
        <v>15018.31</v>
      </c>
      <c r="F17" s="355">
        <v>75464.39</v>
      </c>
      <c r="G17" s="356">
        <v>0</v>
      </c>
      <c r="H17" s="356">
        <v>3133.29</v>
      </c>
      <c r="I17" s="356">
        <v>10033.93</v>
      </c>
      <c r="J17" s="356">
        <v>7.21</v>
      </c>
      <c r="K17" s="356">
        <f t="shared" si="0"/>
        <v>83589.27</v>
      </c>
      <c r="O17" s="367"/>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row>
    <row r="18" spans="1:44" s="267" customFormat="1" ht="12" customHeight="1">
      <c r="A18" s="267" t="s">
        <v>77</v>
      </c>
      <c r="B18" s="345"/>
      <c r="C18" s="357" t="s">
        <v>78</v>
      </c>
      <c r="D18" s="346"/>
      <c r="E18" s="307">
        <v>1298050.82</v>
      </c>
      <c r="F18" s="280">
        <v>75464.39</v>
      </c>
      <c r="G18" s="279">
        <v>0</v>
      </c>
      <c r="H18" s="279">
        <v>124358.96</v>
      </c>
      <c r="I18" s="279">
        <v>809722.58</v>
      </c>
      <c r="J18" s="279">
        <v>-237566.56</v>
      </c>
      <c r="K18" s="279">
        <f>E18+F18+G18+H18-I18+J18</f>
        <v>450585.02999999997</v>
      </c>
      <c r="O18" s="371"/>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row>
    <row r="19" spans="5:44" ht="12" customHeight="1">
      <c r="E19" s="358"/>
      <c r="F19" s="359"/>
      <c r="G19" s="360"/>
      <c r="H19" s="360"/>
      <c r="I19" s="360"/>
      <c r="J19" s="360"/>
      <c r="K19" s="360"/>
      <c r="O19" s="367"/>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row>
    <row r="20" spans="2:44" ht="12.75">
      <c r="B20" s="345" t="s">
        <v>79</v>
      </c>
      <c r="C20" s="346"/>
      <c r="E20" s="358"/>
      <c r="F20" s="359"/>
      <c r="G20" s="360"/>
      <c r="H20" s="360"/>
      <c r="I20" s="360"/>
      <c r="J20" s="360"/>
      <c r="K20" s="360"/>
      <c r="O20" s="367"/>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row>
    <row r="21" spans="1:44" ht="12.75" outlineLevel="1">
      <c r="A21" s="318" t="s">
        <v>80</v>
      </c>
      <c r="B21" s="319"/>
      <c r="C21" s="320" t="s">
        <v>81</v>
      </c>
      <c r="D21" s="320"/>
      <c r="E21" s="354">
        <v>350.54</v>
      </c>
      <c r="F21" s="355">
        <v>0</v>
      </c>
      <c r="G21" s="356">
        <v>0</v>
      </c>
      <c r="H21" s="356">
        <v>34.01</v>
      </c>
      <c r="I21" s="356">
        <v>12322.54</v>
      </c>
      <c r="J21" s="356">
        <v>830.34</v>
      </c>
      <c r="K21" s="356">
        <f>E21+F21+G21+H21-I21+J21</f>
        <v>-11107.650000000001</v>
      </c>
      <c r="O21" s="367"/>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row>
    <row r="22" spans="1:44" s="267" customFormat="1" ht="12.75">
      <c r="A22" s="267" t="s">
        <v>82</v>
      </c>
      <c r="B22" s="345"/>
      <c r="C22" s="357" t="s">
        <v>83</v>
      </c>
      <c r="D22" s="346"/>
      <c r="E22" s="307">
        <v>350.54</v>
      </c>
      <c r="F22" s="280">
        <v>0</v>
      </c>
      <c r="G22" s="279">
        <v>0</v>
      </c>
      <c r="H22" s="279">
        <v>34.01</v>
      </c>
      <c r="I22" s="279">
        <v>12322.54</v>
      </c>
      <c r="J22" s="279">
        <v>830.34</v>
      </c>
      <c r="K22" s="279">
        <f>E22+F22+G22+H22-I22+J22</f>
        <v>-11107.650000000001</v>
      </c>
      <c r="O22" s="371"/>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row>
    <row r="23" spans="15:44" ht="12.75">
      <c r="O23" s="367"/>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row>
    <row r="24" spans="2:44" s="267" customFormat="1" ht="12.75">
      <c r="B24" s="345"/>
      <c r="C24" s="346" t="s">
        <v>84</v>
      </c>
      <c r="D24" s="346"/>
      <c r="E24" s="316">
        <f aca="true" t="shared" si="1" ref="E24:K24">E18+E22</f>
        <v>1298401.36</v>
      </c>
      <c r="F24" s="281">
        <f t="shared" si="1"/>
        <v>75464.39</v>
      </c>
      <c r="G24" s="362">
        <f t="shared" si="1"/>
        <v>0</v>
      </c>
      <c r="H24" s="362">
        <f t="shared" si="1"/>
        <v>124392.97</v>
      </c>
      <c r="I24" s="362">
        <f t="shared" si="1"/>
        <v>822045.12</v>
      </c>
      <c r="J24" s="362">
        <f t="shared" si="1"/>
        <v>-236736.22</v>
      </c>
      <c r="K24" s="362">
        <f t="shared" si="1"/>
        <v>439477.37999999995</v>
      </c>
      <c r="L24" s="313"/>
      <c r="M24" s="313"/>
      <c r="N24" s="313"/>
      <c r="O24" s="371"/>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row>
    <row r="25" spans="1:44" ht="12.75">
      <c r="A25" s="374"/>
      <c r="B25" s="368"/>
      <c r="C25" s="368"/>
      <c r="D25" s="368"/>
      <c r="E25" s="373"/>
      <c r="F25" s="373"/>
      <c r="G25" s="373"/>
      <c r="H25" s="373"/>
      <c r="I25" s="373"/>
      <c r="J25" s="373"/>
      <c r="K25" s="373"/>
      <c r="L25" s="368"/>
      <c r="M25" s="368"/>
      <c r="N25" s="368"/>
      <c r="O25" s="368"/>
      <c r="P25" s="368"/>
      <c r="Q25" s="368"/>
      <c r="R25" s="368"/>
      <c r="S25" s="368"/>
      <c r="T25" s="368"/>
      <c r="U25" s="368"/>
      <c r="V25" s="368"/>
      <c r="W25" s="368"/>
      <c r="X25" s="372"/>
      <c r="Y25" s="364"/>
      <c r="Z25" s="364"/>
      <c r="AA25" s="364"/>
      <c r="AB25" s="364"/>
      <c r="AC25" s="364"/>
      <c r="AD25" s="364"/>
      <c r="AE25" s="364"/>
      <c r="AF25" s="364"/>
      <c r="AG25" s="364"/>
      <c r="AH25" s="364"/>
      <c r="AI25" s="364"/>
      <c r="AJ25" s="364"/>
      <c r="AK25" s="364"/>
      <c r="AL25" s="364"/>
      <c r="AM25" s="364"/>
      <c r="AN25" s="364"/>
      <c r="AO25" s="364"/>
      <c r="AP25" s="364"/>
      <c r="AQ25" s="364"/>
      <c r="AR25" s="364"/>
    </row>
    <row r="26" spans="1:24" ht="12.75">
      <c r="A26" s="332"/>
      <c r="B26" s="368"/>
      <c r="C26" s="368"/>
      <c r="D26" s="368"/>
      <c r="E26" s="373"/>
      <c r="F26" s="373"/>
      <c r="G26" s="373"/>
      <c r="H26" s="373"/>
      <c r="I26" s="373"/>
      <c r="J26" s="373"/>
      <c r="K26" s="373"/>
      <c r="L26" s="368"/>
      <c r="M26" s="368"/>
      <c r="N26" s="368"/>
      <c r="O26" s="368"/>
      <c r="P26" s="368"/>
      <c r="Q26" s="368"/>
      <c r="R26" s="368"/>
      <c r="S26" s="368"/>
      <c r="T26" s="368"/>
      <c r="U26" s="368"/>
      <c r="V26" s="368"/>
      <c r="W26" s="368"/>
      <c r="X26" s="336"/>
    </row>
    <row r="27" spans="1:24" ht="12.75">
      <c r="A27" s="332"/>
      <c r="B27" s="368"/>
      <c r="C27" s="368"/>
      <c r="D27" s="368"/>
      <c r="E27" s="373"/>
      <c r="F27" s="373"/>
      <c r="G27" s="373"/>
      <c r="H27" s="373"/>
      <c r="I27" s="373"/>
      <c r="J27" s="373"/>
      <c r="K27" s="373"/>
      <c r="L27" s="368"/>
      <c r="M27" s="368"/>
      <c r="N27" s="368"/>
      <c r="O27" s="368"/>
      <c r="P27" s="368"/>
      <c r="Q27" s="368"/>
      <c r="R27" s="368"/>
      <c r="S27" s="368"/>
      <c r="T27" s="368"/>
      <c r="U27" s="368"/>
      <c r="V27" s="368"/>
      <c r="W27" s="368"/>
      <c r="X27" s="336"/>
    </row>
    <row r="28" spans="1:24" ht="12.75">
      <c r="A28" s="332"/>
      <c r="B28" s="368"/>
      <c r="C28" s="368"/>
      <c r="D28" s="368"/>
      <c r="E28" s="373"/>
      <c r="F28" s="373"/>
      <c r="G28" s="373"/>
      <c r="H28" s="373"/>
      <c r="I28" s="373"/>
      <c r="J28" s="373"/>
      <c r="K28" s="373"/>
      <c r="L28" s="368"/>
      <c r="M28" s="368"/>
      <c r="N28" s="368"/>
      <c r="O28" s="368"/>
      <c r="P28" s="368"/>
      <c r="Q28" s="368"/>
      <c r="R28" s="368"/>
      <c r="S28" s="368"/>
      <c r="T28" s="368"/>
      <c r="U28" s="368"/>
      <c r="V28" s="368"/>
      <c r="W28" s="368"/>
      <c r="X28" s="336"/>
    </row>
    <row r="29" spans="1:24" ht="12.75">
      <c r="A29" s="332"/>
      <c r="B29" s="368"/>
      <c r="C29" s="368"/>
      <c r="D29" s="368"/>
      <c r="E29" s="373"/>
      <c r="F29" s="373"/>
      <c r="G29" s="373"/>
      <c r="H29" s="373"/>
      <c r="I29" s="373"/>
      <c r="J29" s="373"/>
      <c r="K29" s="373"/>
      <c r="L29" s="368"/>
      <c r="M29" s="368"/>
      <c r="N29" s="368"/>
      <c r="O29" s="368"/>
      <c r="P29" s="368"/>
      <c r="Q29" s="368"/>
      <c r="R29" s="368"/>
      <c r="S29" s="368"/>
      <c r="T29" s="368"/>
      <c r="U29" s="368"/>
      <c r="V29" s="368"/>
      <c r="W29" s="368"/>
      <c r="X29" s="336"/>
    </row>
    <row r="30" spans="1:24" ht="12.75">
      <c r="A30" s="332"/>
      <c r="B30" s="368"/>
      <c r="C30" s="368"/>
      <c r="D30" s="368"/>
      <c r="E30" s="373"/>
      <c r="F30" s="373"/>
      <c r="G30" s="373"/>
      <c r="H30" s="373"/>
      <c r="I30" s="373"/>
      <c r="J30" s="373"/>
      <c r="K30" s="373"/>
      <c r="L30" s="368"/>
      <c r="M30" s="368"/>
      <c r="N30" s="368"/>
      <c r="O30" s="368"/>
      <c r="P30" s="368"/>
      <c r="Q30" s="368"/>
      <c r="R30" s="368"/>
      <c r="S30" s="368"/>
      <c r="T30" s="368"/>
      <c r="U30" s="368"/>
      <c r="V30" s="368"/>
      <c r="W30" s="368"/>
      <c r="X30" s="336"/>
    </row>
    <row r="31" spans="1:24" ht="12.75">
      <c r="A31" s="332"/>
      <c r="B31" s="368"/>
      <c r="C31" s="368"/>
      <c r="D31" s="368"/>
      <c r="E31" s="373"/>
      <c r="F31" s="373"/>
      <c r="G31" s="373"/>
      <c r="H31" s="373"/>
      <c r="I31" s="373"/>
      <c r="J31" s="373"/>
      <c r="K31" s="373"/>
      <c r="L31" s="368"/>
      <c r="M31" s="368"/>
      <c r="N31" s="368"/>
      <c r="O31" s="368"/>
      <c r="P31" s="368"/>
      <c r="Q31" s="368"/>
      <c r="R31" s="368"/>
      <c r="S31" s="368"/>
      <c r="T31" s="368"/>
      <c r="U31" s="368"/>
      <c r="V31" s="368"/>
      <c r="W31" s="368"/>
      <c r="X31" s="336"/>
    </row>
    <row r="32" spans="1:24" ht="12.75">
      <c r="A32" s="332"/>
      <c r="B32" s="368"/>
      <c r="C32" s="368"/>
      <c r="D32" s="368"/>
      <c r="E32" s="373"/>
      <c r="F32" s="373"/>
      <c r="G32" s="373"/>
      <c r="H32" s="373"/>
      <c r="I32" s="373"/>
      <c r="J32" s="373"/>
      <c r="K32" s="373"/>
      <c r="L32" s="368"/>
      <c r="M32" s="368"/>
      <c r="N32" s="368"/>
      <c r="O32" s="368"/>
      <c r="P32" s="368"/>
      <c r="Q32" s="368"/>
      <c r="R32" s="368"/>
      <c r="S32" s="368"/>
      <c r="T32" s="368"/>
      <c r="U32" s="368"/>
      <c r="V32" s="368"/>
      <c r="W32" s="368"/>
      <c r="X32" s="336"/>
    </row>
    <row r="33" spans="1:24" ht="12.75">
      <c r="A33" s="332"/>
      <c r="B33" s="368"/>
      <c r="C33" s="368"/>
      <c r="D33" s="368"/>
      <c r="E33" s="373"/>
      <c r="F33" s="373"/>
      <c r="G33" s="373"/>
      <c r="H33" s="373"/>
      <c r="I33" s="373"/>
      <c r="J33" s="373"/>
      <c r="K33" s="373"/>
      <c r="L33" s="368"/>
      <c r="M33" s="368"/>
      <c r="N33" s="368"/>
      <c r="O33" s="368"/>
      <c r="P33" s="368"/>
      <c r="Q33" s="368"/>
      <c r="R33" s="368"/>
      <c r="S33" s="368"/>
      <c r="T33" s="368"/>
      <c r="U33" s="368"/>
      <c r="V33" s="368"/>
      <c r="W33" s="368"/>
      <c r="X33" s="336"/>
    </row>
    <row r="34" spans="1:24" ht="12.75">
      <c r="A34" s="332"/>
      <c r="B34" s="368"/>
      <c r="C34" s="368"/>
      <c r="D34" s="368"/>
      <c r="E34" s="373"/>
      <c r="F34" s="373"/>
      <c r="G34" s="373"/>
      <c r="H34" s="373"/>
      <c r="I34" s="373"/>
      <c r="J34" s="373"/>
      <c r="K34" s="373"/>
      <c r="L34" s="368"/>
      <c r="M34" s="368"/>
      <c r="N34" s="368"/>
      <c r="O34" s="368"/>
      <c r="P34" s="368"/>
      <c r="Q34" s="368"/>
      <c r="R34" s="368"/>
      <c r="S34" s="368"/>
      <c r="T34" s="368"/>
      <c r="U34" s="368"/>
      <c r="V34" s="368"/>
      <c r="W34" s="368"/>
      <c r="X34" s="336"/>
    </row>
    <row r="35" spans="1:24" ht="12.75">
      <c r="A35" s="332"/>
      <c r="B35" s="368"/>
      <c r="C35" s="368"/>
      <c r="D35" s="368"/>
      <c r="E35" s="373"/>
      <c r="F35" s="373"/>
      <c r="G35" s="373"/>
      <c r="H35" s="373"/>
      <c r="I35" s="373"/>
      <c r="J35" s="373"/>
      <c r="K35" s="373"/>
      <c r="L35" s="368"/>
      <c r="M35" s="368"/>
      <c r="N35" s="368"/>
      <c r="O35" s="368"/>
      <c r="P35" s="368"/>
      <c r="Q35" s="368"/>
      <c r="R35" s="368"/>
      <c r="S35" s="368"/>
      <c r="T35" s="368"/>
      <c r="U35" s="368"/>
      <c r="V35" s="368"/>
      <c r="W35" s="368"/>
      <c r="X35" s="336"/>
    </row>
    <row r="36" spans="1:24" ht="12.75">
      <c r="A36" s="332"/>
      <c r="B36" s="368"/>
      <c r="C36" s="368"/>
      <c r="D36" s="368"/>
      <c r="E36" s="373"/>
      <c r="F36" s="373"/>
      <c r="G36" s="373"/>
      <c r="H36" s="373"/>
      <c r="I36" s="373"/>
      <c r="J36" s="373"/>
      <c r="K36" s="373"/>
      <c r="L36" s="368"/>
      <c r="M36" s="368"/>
      <c r="N36" s="368"/>
      <c r="O36" s="368"/>
      <c r="P36" s="368"/>
      <c r="Q36" s="368"/>
      <c r="R36" s="368"/>
      <c r="S36" s="368"/>
      <c r="T36" s="368"/>
      <c r="U36" s="368"/>
      <c r="V36" s="368"/>
      <c r="W36" s="368"/>
      <c r="X36" s="336"/>
    </row>
    <row r="37" spans="1:24" ht="12.75">
      <c r="A37" s="332"/>
      <c r="B37" s="368"/>
      <c r="C37" s="368"/>
      <c r="D37" s="368"/>
      <c r="E37" s="373"/>
      <c r="F37" s="373"/>
      <c r="G37" s="373"/>
      <c r="H37" s="373"/>
      <c r="I37" s="373"/>
      <c r="J37" s="373"/>
      <c r="K37" s="373"/>
      <c r="L37" s="368"/>
      <c r="M37" s="368"/>
      <c r="N37" s="368"/>
      <c r="O37" s="368"/>
      <c r="P37" s="368"/>
      <c r="Q37" s="368"/>
      <c r="R37" s="368"/>
      <c r="S37" s="368"/>
      <c r="T37" s="368"/>
      <c r="U37" s="368"/>
      <c r="V37" s="368"/>
      <c r="W37" s="368"/>
      <c r="X37" s="336"/>
    </row>
    <row r="38" spans="1:24" ht="12.75">
      <c r="A38" s="332"/>
      <c r="B38" s="368"/>
      <c r="C38" s="368"/>
      <c r="D38" s="368"/>
      <c r="E38" s="373"/>
      <c r="F38" s="373"/>
      <c r="G38" s="373"/>
      <c r="H38" s="373"/>
      <c r="I38" s="373"/>
      <c r="J38" s="373"/>
      <c r="K38" s="373"/>
      <c r="L38" s="368"/>
      <c r="M38" s="368"/>
      <c r="N38" s="368"/>
      <c r="O38" s="368"/>
      <c r="P38" s="368"/>
      <c r="Q38" s="368"/>
      <c r="R38" s="368"/>
      <c r="S38" s="368"/>
      <c r="T38" s="368"/>
      <c r="U38" s="368"/>
      <c r="V38" s="368"/>
      <c r="W38" s="368"/>
      <c r="X38" s="336"/>
    </row>
    <row r="39" spans="1:24" ht="12.75">
      <c r="A39" s="332"/>
      <c r="B39" s="368"/>
      <c r="C39" s="368"/>
      <c r="D39" s="368"/>
      <c r="E39" s="373"/>
      <c r="F39" s="373"/>
      <c r="G39" s="373"/>
      <c r="H39" s="373"/>
      <c r="I39" s="373"/>
      <c r="J39" s="373"/>
      <c r="K39" s="373"/>
      <c r="L39" s="368"/>
      <c r="M39" s="368"/>
      <c r="N39" s="368"/>
      <c r="O39" s="368"/>
      <c r="P39" s="368"/>
      <c r="Q39" s="368"/>
      <c r="R39" s="368"/>
      <c r="S39" s="368"/>
      <c r="T39" s="368"/>
      <c r="U39" s="368"/>
      <c r="V39" s="368"/>
      <c r="W39" s="368"/>
      <c r="X39" s="336"/>
    </row>
    <row r="40" spans="1:24" ht="12.75">
      <c r="A40" s="332"/>
      <c r="B40" s="368"/>
      <c r="C40" s="368"/>
      <c r="D40" s="368"/>
      <c r="E40" s="373"/>
      <c r="F40" s="373"/>
      <c r="G40" s="373"/>
      <c r="H40" s="373"/>
      <c r="I40" s="373"/>
      <c r="J40" s="373"/>
      <c r="K40" s="373"/>
      <c r="L40" s="368"/>
      <c r="M40" s="368"/>
      <c r="N40" s="368"/>
      <c r="O40" s="368"/>
      <c r="P40" s="368"/>
      <c r="Q40" s="368"/>
      <c r="R40" s="368"/>
      <c r="S40" s="368"/>
      <c r="T40" s="368"/>
      <c r="U40" s="368"/>
      <c r="V40" s="368"/>
      <c r="W40" s="368"/>
      <c r="X40" s="336"/>
    </row>
    <row r="41" spans="1:24" ht="12.75">
      <c r="A41" s="332"/>
      <c r="B41" s="368"/>
      <c r="C41" s="368"/>
      <c r="D41" s="368"/>
      <c r="E41" s="373"/>
      <c r="F41" s="373"/>
      <c r="G41" s="373"/>
      <c r="H41" s="373"/>
      <c r="I41" s="373"/>
      <c r="J41" s="373"/>
      <c r="K41" s="373"/>
      <c r="L41" s="368"/>
      <c r="M41" s="368"/>
      <c r="N41" s="368"/>
      <c r="O41" s="368"/>
      <c r="P41" s="368"/>
      <c r="Q41" s="368"/>
      <c r="R41" s="368"/>
      <c r="S41" s="368"/>
      <c r="T41" s="368"/>
      <c r="U41" s="368"/>
      <c r="V41" s="368"/>
      <c r="W41" s="368"/>
      <c r="X41" s="336"/>
    </row>
    <row r="42" spans="1:24" ht="12.75">
      <c r="A42" s="332"/>
      <c r="B42" s="368"/>
      <c r="C42" s="368"/>
      <c r="D42" s="368"/>
      <c r="E42" s="373"/>
      <c r="F42" s="373"/>
      <c r="G42" s="373"/>
      <c r="H42" s="373"/>
      <c r="I42" s="373"/>
      <c r="J42" s="373"/>
      <c r="K42" s="373"/>
      <c r="L42" s="368"/>
      <c r="M42" s="368"/>
      <c r="N42" s="368"/>
      <c r="O42" s="368"/>
      <c r="P42" s="368"/>
      <c r="Q42" s="368"/>
      <c r="R42" s="368"/>
      <c r="S42" s="368"/>
      <c r="T42" s="368"/>
      <c r="U42" s="368"/>
      <c r="V42" s="368"/>
      <c r="W42" s="368"/>
      <c r="X42" s="336"/>
    </row>
    <row r="43" spans="1:24" ht="12.75">
      <c r="A43" s="332"/>
      <c r="B43" s="368"/>
      <c r="C43" s="368"/>
      <c r="D43" s="368"/>
      <c r="E43" s="373"/>
      <c r="F43" s="373"/>
      <c r="G43" s="373"/>
      <c r="H43" s="373"/>
      <c r="I43" s="373"/>
      <c r="J43" s="373"/>
      <c r="K43" s="373"/>
      <c r="L43" s="368"/>
      <c r="M43" s="368"/>
      <c r="N43" s="368"/>
      <c r="O43" s="368"/>
      <c r="P43" s="368"/>
      <c r="Q43" s="368"/>
      <c r="R43" s="368"/>
      <c r="S43" s="368"/>
      <c r="T43" s="368"/>
      <c r="U43" s="368"/>
      <c r="V43" s="368"/>
      <c r="W43" s="368"/>
      <c r="X43" s="336"/>
    </row>
    <row r="44" spans="1:24" ht="12.75">
      <c r="A44" s="332"/>
      <c r="B44" s="368"/>
      <c r="C44" s="368"/>
      <c r="D44" s="368"/>
      <c r="E44" s="373"/>
      <c r="F44" s="373"/>
      <c r="G44" s="373"/>
      <c r="H44" s="373"/>
      <c r="I44" s="373"/>
      <c r="J44" s="373"/>
      <c r="K44" s="373"/>
      <c r="L44" s="368"/>
      <c r="M44" s="368"/>
      <c r="N44" s="368"/>
      <c r="O44" s="368"/>
      <c r="P44" s="368"/>
      <c r="Q44" s="368"/>
      <c r="R44" s="368"/>
      <c r="S44" s="368"/>
      <c r="T44" s="368"/>
      <c r="U44" s="368"/>
      <c r="V44" s="368"/>
      <c r="W44" s="368"/>
      <c r="X44" s="336"/>
    </row>
    <row r="45" spans="1:24" ht="12.75">
      <c r="A45" s="332"/>
      <c r="B45" s="368"/>
      <c r="C45" s="368"/>
      <c r="D45" s="368"/>
      <c r="E45" s="373"/>
      <c r="F45" s="373"/>
      <c r="G45" s="373"/>
      <c r="H45" s="373"/>
      <c r="I45" s="373"/>
      <c r="J45" s="373"/>
      <c r="K45" s="373"/>
      <c r="L45" s="368"/>
      <c r="M45" s="368"/>
      <c r="N45" s="368"/>
      <c r="O45" s="368"/>
      <c r="P45" s="368"/>
      <c r="Q45" s="368"/>
      <c r="R45" s="368"/>
      <c r="S45" s="368"/>
      <c r="T45" s="368"/>
      <c r="U45" s="368"/>
      <c r="V45" s="368"/>
      <c r="W45" s="368"/>
      <c r="X45" s="336"/>
    </row>
    <row r="46" spans="1:24" ht="12.75">
      <c r="A46" s="332"/>
      <c r="B46" s="368"/>
      <c r="C46" s="368"/>
      <c r="D46" s="368"/>
      <c r="E46" s="373"/>
      <c r="F46" s="373"/>
      <c r="G46" s="373"/>
      <c r="H46" s="373"/>
      <c r="I46" s="373"/>
      <c r="J46" s="373"/>
      <c r="K46" s="373"/>
      <c r="L46" s="368"/>
      <c r="M46" s="368"/>
      <c r="N46" s="368"/>
      <c r="O46" s="368"/>
      <c r="P46" s="368"/>
      <c r="Q46" s="368"/>
      <c r="R46" s="368"/>
      <c r="S46" s="368"/>
      <c r="T46" s="368"/>
      <c r="U46" s="368"/>
      <c r="V46" s="368"/>
      <c r="W46" s="368"/>
      <c r="X46" s="336"/>
    </row>
    <row r="47" spans="1:24" ht="12.75">
      <c r="A47" s="332"/>
      <c r="B47" s="368"/>
      <c r="C47" s="368"/>
      <c r="D47" s="368"/>
      <c r="E47" s="373"/>
      <c r="F47" s="373"/>
      <c r="G47" s="373"/>
      <c r="H47" s="373"/>
      <c r="I47" s="373"/>
      <c r="J47" s="373"/>
      <c r="K47" s="373"/>
      <c r="L47" s="368"/>
      <c r="M47" s="368"/>
      <c r="N47" s="368"/>
      <c r="O47" s="368"/>
      <c r="P47" s="368"/>
      <c r="Q47" s="368"/>
      <c r="R47" s="368"/>
      <c r="S47" s="368"/>
      <c r="T47" s="368"/>
      <c r="U47" s="368"/>
      <c r="V47" s="368"/>
      <c r="W47" s="368"/>
      <c r="X47" s="336"/>
    </row>
    <row r="48" spans="1:24" ht="12.75">
      <c r="A48" s="332"/>
      <c r="B48" s="368"/>
      <c r="C48" s="368"/>
      <c r="D48" s="368"/>
      <c r="E48" s="373"/>
      <c r="F48" s="373"/>
      <c r="G48" s="373"/>
      <c r="H48" s="373"/>
      <c r="I48" s="373"/>
      <c r="J48" s="373"/>
      <c r="K48" s="373"/>
      <c r="L48" s="368"/>
      <c r="M48" s="368"/>
      <c r="N48" s="368"/>
      <c r="O48" s="368"/>
      <c r="P48" s="368"/>
      <c r="Q48" s="368"/>
      <c r="R48" s="368"/>
      <c r="S48" s="368"/>
      <c r="T48" s="368"/>
      <c r="U48" s="368"/>
      <c r="V48" s="368"/>
      <c r="W48" s="368"/>
      <c r="X48" s="336"/>
    </row>
    <row r="49" spans="1:24" ht="12.75">
      <c r="A49" s="332"/>
      <c r="B49" s="368"/>
      <c r="C49" s="368"/>
      <c r="D49" s="368"/>
      <c r="E49" s="373"/>
      <c r="F49" s="373"/>
      <c r="G49" s="373"/>
      <c r="H49" s="373"/>
      <c r="I49" s="373"/>
      <c r="J49" s="373"/>
      <c r="K49" s="373"/>
      <c r="L49" s="368"/>
      <c r="M49" s="368"/>
      <c r="N49" s="368"/>
      <c r="O49" s="368"/>
      <c r="P49" s="368"/>
      <c r="Q49" s="368"/>
      <c r="R49" s="368"/>
      <c r="S49" s="368"/>
      <c r="T49" s="368"/>
      <c r="U49" s="368"/>
      <c r="V49" s="368"/>
      <c r="W49" s="368"/>
      <c r="X49" s="336"/>
    </row>
    <row r="50" spans="1:24" ht="12.75">
      <c r="A50" s="332"/>
      <c r="B50" s="368"/>
      <c r="C50" s="368"/>
      <c r="D50" s="368"/>
      <c r="E50" s="373"/>
      <c r="F50" s="373"/>
      <c r="G50" s="373"/>
      <c r="H50" s="373"/>
      <c r="I50" s="373"/>
      <c r="J50" s="373"/>
      <c r="K50" s="373"/>
      <c r="L50" s="368"/>
      <c r="M50" s="368"/>
      <c r="N50" s="368"/>
      <c r="O50" s="368"/>
      <c r="P50" s="368"/>
      <c r="Q50" s="368"/>
      <c r="R50" s="368"/>
      <c r="S50" s="368"/>
      <c r="T50" s="368"/>
      <c r="U50" s="368"/>
      <c r="V50" s="368"/>
      <c r="W50" s="368"/>
      <c r="X50" s="336"/>
    </row>
    <row r="51" spans="1:24" ht="12.75">
      <c r="A51" s="332"/>
      <c r="B51" s="368"/>
      <c r="C51" s="368"/>
      <c r="D51" s="368"/>
      <c r="E51" s="373"/>
      <c r="F51" s="373"/>
      <c r="G51" s="373"/>
      <c r="H51" s="373"/>
      <c r="I51" s="373"/>
      <c r="J51" s="373"/>
      <c r="K51" s="373"/>
      <c r="L51" s="368"/>
      <c r="M51" s="368"/>
      <c r="N51" s="368"/>
      <c r="O51" s="368"/>
      <c r="P51" s="368"/>
      <c r="Q51" s="368"/>
      <c r="R51" s="368"/>
      <c r="S51" s="368"/>
      <c r="T51" s="368"/>
      <c r="U51" s="368"/>
      <c r="V51" s="368"/>
      <c r="W51" s="368"/>
      <c r="X51" s="336"/>
    </row>
    <row r="52" spans="1:24" ht="12.75">
      <c r="A52" s="332"/>
      <c r="B52" s="368"/>
      <c r="C52" s="368"/>
      <c r="D52" s="368"/>
      <c r="E52" s="373"/>
      <c r="F52" s="373"/>
      <c r="G52" s="373"/>
      <c r="H52" s="373"/>
      <c r="I52" s="373"/>
      <c r="J52" s="373"/>
      <c r="K52" s="373"/>
      <c r="L52" s="368"/>
      <c r="M52" s="368"/>
      <c r="N52" s="368"/>
      <c r="O52" s="368"/>
      <c r="P52" s="368"/>
      <c r="Q52" s="368"/>
      <c r="R52" s="368"/>
      <c r="S52" s="368"/>
      <c r="T52" s="368"/>
      <c r="U52" s="368"/>
      <c r="V52" s="368"/>
      <c r="W52" s="368"/>
      <c r="X52" s="336"/>
    </row>
    <row r="53" spans="1:24" ht="12.75">
      <c r="A53" s="332"/>
      <c r="B53" s="368"/>
      <c r="C53" s="368"/>
      <c r="D53" s="368"/>
      <c r="E53" s="373"/>
      <c r="F53" s="373"/>
      <c r="G53" s="373"/>
      <c r="H53" s="373"/>
      <c r="I53" s="373"/>
      <c r="J53" s="373"/>
      <c r="K53" s="373"/>
      <c r="L53" s="368"/>
      <c r="M53" s="368"/>
      <c r="N53" s="368"/>
      <c r="O53" s="368"/>
      <c r="P53" s="368"/>
      <c r="Q53" s="368"/>
      <c r="R53" s="368"/>
      <c r="S53" s="368"/>
      <c r="T53" s="368"/>
      <c r="U53" s="368"/>
      <c r="V53" s="368"/>
      <c r="W53" s="368"/>
      <c r="X53" s="336"/>
    </row>
    <row r="54" spans="1:24" ht="12.75">
      <c r="A54" s="332"/>
      <c r="B54" s="368"/>
      <c r="C54" s="368"/>
      <c r="D54" s="368"/>
      <c r="E54" s="373"/>
      <c r="F54" s="373"/>
      <c r="G54" s="373"/>
      <c r="H54" s="373"/>
      <c r="I54" s="373"/>
      <c r="J54" s="373"/>
      <c r="K54" s="373"/>
      <c r="L54" s="368"/>
      <c r="M54" s="368"/>
      <c r="N54" s="368"/>
      <c r="O54" s="368"/>
      <c r="P54" s="368"/>
      <c r="Q54" s="368"/>
      <c r="R54" s="368"/>
      <c r="S54" s="368"/>
      <c r="T54" s="368"/>
      <c r="U54" s="368"/>
      <c r="V54" s="368"/>
      <c r="W54" s="368"/>
      <c r="X54" s="336"/>
    </row>
    <row r="55" spans="1:24" ht="12.75">
      <c r="A55" s="332"/>
      <c r="B55" s="368"/>
      <c r="C55" s="368"/>
      <c r="D55" s="368"/>
      <c r="E55" s="373"/>
      <c r="F55" s="373"/>
      <c r="G55" s="373"/>
      <c r="H55" s="373"/>
      <c r="I55" s="373"/>
      <c r="J55" s="373"/>
      <c r="K55" s="373"/>
      <c r="L55" s="368"/>
      <c r="M55" s="368"/>
      <c r="N55" s="368"/>
      <c r="O55" s="368"/>
      <c r="P55" s="368"/>
      <c r="Q55" s="368"/>
      <c r="R55" s="368"/>
      <c r="S55" s="368"/>
      <c r="T55" s="368"/>
      <c r="U55" s="368"/>
      <c r="V55" s="368"/>
      <c r="W55" s="368"/>
      <c r="X55" s="336"/>
    </row>
    <row r="56" spans="1:24" ht="12.75">
      <c r="A56" s="332"/>
      <c r="B56" s="368"/>
      <c r="C56" s="368"/>
      <c r="D56" s="368"/>
      <c r="E56" s="373"/>
      <c r="F56" s="373"/>
      <c r="G56" s="373"/>
      <c r="H56" s="373"/>
      <c r="I56" s="373"/>
      <c r="J56" s="373"/>
      <c r="K56" s="373"/>
      <c r="L56" s="368"/>
      <c r="M56" s="368"/>
      <c r="N56" s="368"/>
      <c r="O56" s="368"/>
      <c r="P56" s="368"/>
      <c r="Q56" s="368"/>
      <c r="R56" s="368"/>
      <c r="S56" s="368"/>
      <c r="T56" s="368"/>
      <c r="U56" s="368"/>
      <c r="V56" s="368"/>
      <c r="W56" s="368"/>
      <c r="X56" s="336"/>
    </row>
    <row r="57" spans="1:24" ht="12.75">
      <c r="A57" s="332"/>
      <c r="B57" s="368"/>
      <c r="C57" s="368"/>
      <c r="D57" s="368"/>
      <c r="E57" s="373"/>
      <c r="F57" s="373"/>
      <c r="G57" s="373"/>
      <c r="H57" s="373"/>
      <c r="I57" s="373"/>
      <c r="J57" s="373"/>
      <c r="K57" s="373"/>
      <c r="L57" s="368"/>
      <c r="M57" s="368"/>
      <c r="N57" s="368"/>
      <c r="O57" s="368"/>
      <c r="P57" s="368"/>
      <c r="Q57" s="368"/>
      <c r="R57" s="368"/>
      <c r="S57" s="368"/>
      <c r="T57" s="368"/>
      <c r="U57" s="368"/>
      <c r="V57" s="368"/>
      <c r="W57" s="368"/>
      <c r="X57" s="336"/>
    </row>
    <row r="58" spans="1:24" ht="12.75">
      <c r="A58" s="332"/>
      <c r="B58" s="368"/>
      <c r="C58" s="368"/>
      <c r="D58" s="368"/>
      <c r="E58" s="373"/>
      <c r="F58" s="373"/>
      <c r="G58" s="373"/>
      <c r="H58" s="373"/>
      <c r="I58" s="373"/>
      <c r="J58" s="373"/>
      <c r="K58" s="373"/>
      <c r="L58" s="368"/>
      <c r="M58" s="368"/>
      <c r="N58" s="368"/>
      <c r="O58" s="368"/>
      <c r="P58" s="368"/>
      <c r="Q58" s="368"/>
      <c r="R58" s="368"/>
      <c r="S58" s="368"/>
      <c r="T58" s="368"/>
      <c r="U58" s="368"/>
      <c r="V58" s="368"/>
      <c r="W58" s="368"/>
      <c r="X58" s="336"/>
    </row>
    <row r="59" spans="1:24" ht="12.75">
      <c r="A59" s="332"/>
      <c r="B59" s="368"/>
      <c r="C59" s="368"/>
      <c r="D59" s="368"/>
      <c r="E59" s="373"/>
      <c r="F59" s="373"/>
      <c r="G59" s="373"/>
      <c r="H59" s="373"/>
      <c r="I59" s="373"/>
      <c r="J59" s="373"/>
      <c r="K59" s="373"/>
      <c r="L59" s="368"/>
      <c r="M59" s="368"/>
      <c r="N59" s="368"/>
      <c r="O59" s="368"/>
      <c r="P59" s="368"/>
      <c r="Q59" s="368"/>
      <c r="R59" s="368"/>
      <c r="S59" s="368"/>
      <c r="T59" s="368"/>
      <c r="U59" s="368"/>
      <c r="V59" s="368"/>
      <c r="W59" s="368"/>
      <c r="X59" s="336"/>
    </row>
    <row r="60" spans="1:24" ht="12.75">
      <c r="A60" s="332"/>
      <c r="B60" s="368"/>
      <c r="C60" s="368"/>
      <c r="D60" s="368"/>
      <c r="E60" s="373"/>
      <c r="F60" s="373"/>
      <c r="G60" s="373"/>
      <c r="H60" s="373"/>
      <c r="I60" s="373"/>
      <c r="J60" s="373"/>
      <c r="K60" s="373"/>
      <c r="L60" s="368"/>
      <c r="M60" s="368"/>
      <c r="N60" s="368"/>
      <c r="O60" s="368"/>
      <c r="P60" s="368"/>
      <c r="Q60" s="368"/>
      <c r="R60" s="368"/>
      <c r="S60" s="368"/>
      <c r="T60" s="368"/>
      <c r="U60" s="368"/>
      <c r="V60" s="368"/>
      <c r="W60" s="368"/>
      <c r="X60" s="336"/>
    </row>
    <row r="61" spans="1:24" ht="12.75">
      <c r="A61" s="332"/>
      <c r="B61" s="368"/>
      <c r="C61" s="368"/>
      <c r="D61" s="368"/>
      <c r="E61" s="373"/>
      <c r="F61" s="373"/>
      <c r="G61" s="373"/>
      <c r="H61" s="373"/>
      <c r="I61" s="373"/>
      <c r="J61" s="373"/>
      <c r="K61" s="373"/>
      <c r="L61" s="368"/>
      <c r="M61" s="368"/>
      <c r="N61" s="368"/>
      <c r="O61" s="368"/>
      <c r="P61" s="368"/>
      <c r="Q61" s="368"/>
      <c r="R61" s="368"/>
      <c r="S61" s="368"/>
      <c r="T61" s="368"/>
      <c r="U61" s="368"/>
      <c r="V61" s="368"/>
      <c r="W61" s="368"/>
      <c r="X61" s="336"/>
    </row>
    <row r="62" spans="1:24" ht="12.75">
      <c r="A62" s="332"/>
      <c r="B62" s="368"/>
      <c r="C62" s="368"/>
      <c r="D62" s="368"/>
      <c r="E62" s="373"/>
      <c r="F62" s="373"/>
      <c r="G62" s="373"/>
      <c r="H62" s="373"/>
      <c r="I62" s="373"/>
      <c r="J62" s="373"/>
      <c r="K62" s="373"/>
      <c r="L62" s="368"/>
      <c r="M62" s="368"/>
      <c r="N62" s="368"/>
      <c r="O62" s="368"/>
      <c r="P62" s="368"/>
      <c r="Q62" s="368"/>
      <c r="R62" s="368"/>
      <c r="S62" s="368"/>
      <c r="T62" s="368"/>
      <c r="U62" s="368"/>
      <c r="V62" s="368"/>
      <c r="W62" s="368"/>
      <c r="X62" s="336"/>
    </row>
    <row r="63" spans="1:24" ht="12.75">
      <c r="A63" s="332"/>
      <c r="B63" s="368"/>
      <c r="C63" s="368"/>
      <c r="D63" s="368"/>
      <c r="E63" s="373"/>
      <c r="F63" s="373"/>
      <c r="G63" s="373"/>
      <c r="H63" s="373"/>
      <c r="I63" s="373"/>
      <c r="J63" s="373"/>
      <c r="K63" s="373"/>
      <c r="L63" s="368"/>
      <c r="M63" s="368"/>
      <c r="N63" s="368"/>
      <c r="O63" s="368"/>
      <c r="P63" s="368"/>
      <c r="Q63" s="368"/>
      <c r="R63" s="368"/>
      <c r="S63" s="368"/>
      <c r="T63" s="368"/>
      <c r="U63" s="368"/>
      <c r="V63" s="368"/>
      <c r="W63" s="368"/>
      <c r="X63" s="336"/>
    </row>
    <row r="64" spans="1:24" ht="12.75">
      <c r="A64" s="332"/>
      <c r="B64" s="368"/>
      <c r="C64" s="368"/>
      <c r="D64" s="368"/>
      <c r="E64" s="373"/>
      <c r="F64" s="373"/>
      <c r="G64" s="373"/>
      <c r="H64" s="373"/>
      <c r="I64" s="373"/>
      <c r="J64" s="373"/>
      <c r="K64" s="373"/>
      <c r="L64" s="368"/>
      <c r="M64" s="368"/>
      <c r="N64" s="368"/>
      <c r="O64" s="368"/>
      <c r="P64" s="368"/>
      <c r="Q64" s="368"/>
      <c r="R64" s="368"/>
      <c r="S64" s="368"/>
      <c r="T64" s="368"/>
      <c r="U64" s="368"/>
      <c r="V64" s="368"/>
      <c r="W64" s="368"/>
      <c r="X64" s="336"/>
    </row>
    <row r="65" spans="1:24" ht="12.75">
      <c r="A65" s="332"/>
      <c r="B65" s="368"/>
      <c r="C65" s="368"/>
      <c r="D65" s="368"/>
      <c r="E65" s="373"/>
      <c r="F65" s="373"/>
      <c r="G65" s="373"/>
      <c r="H65" s="373"/>
      <c r="I65" s="373"/>
      <c r="J65" s="373"/>
      <c r="K65" s="373"/>
      <c r="L65" s="368"/>
      <c r="M65" s="368"/>
      <c r="N65" s="368"/>
      <c r="O65" s="368"/>
      <c r="P65" s="368"/>
      <c r="Q65" s="368"/>
      <c r="R65" s="368"/>
      <c r="S65" s="368"/>
      <c r="T65" s="368"/>
      <c r="U65" s="368"/>
      <c r="V65" s="368"/>
      <c r="W65" s="368"/>
      <c r="X65" s="336"/>
    </row>
    <row r="66" spans="1:24" ht="12.75">
      <c r="A66" s="332"/>
      <c r="B66" s="368"/>
      <c r="C66" s="368"/>
      <c r="D66" s="368"/>
      <c r="E66" s="373"/>
      <c r="F66" s="373"/>
      <c r="G66" s="373"/>
      <c r="H66" s="373"/>
      <c r="I66" s="373"/>
      <c r="J66" s="373"/>
      <c r="K66" s="373"/>
      <c r="L66" s="368"/>
      <c r="M66" s="368"/>
      <c r="N66" s="368"/>
      <c r="O66" s="368"/>
      <c r="P66" s="368"/>
      <c r="Q66" s="368"/>
      <c r="R66" s="368"/>
      <c r="S66" s="368"/>
      <c r="T66" s="368"/>
      <c r="U66" s="368"/>
      <c r="V66" s="368"/>
      <c r="W66" s="368"/>
      <c r="X66" s="336"/>
    </row>
    <row r="67" spans="1:24" ht="12.75">
      <c r="A67" s="332"/>
      <c r="B67" s="368"/>
      <c r="C67" s="368"/>
      <c r="D67" s="368"/>
      <c r="E67" s="373"/>
      <c r="F67" s="373"/>
      <c r="G67" s="373"/>
      <c r="H67" s="373"/>
      <c r="I67" s="373"/>
      <c r="J67" s="373"/>
      <c r="K67" s="373"/>
      <c r="L67" s="368"/>
      <c r="M67" s="368"/>
      <c r="N67" s="368"/>
      <c r="O67" s="368"/>
      <c r="P67" s="368"/>
      <c r="Q67" s="368"/>
      <c r="R67" s="368"/>
      <c r="S67" s="368"/>
      <c r="T67" s="368"/>
      <c r="U67" s="368"/>
      <c r="V67" s="368"/>
      <c r="W67" s="368"/>
      <c r="X67" s="336"/>
    </row>
    <row r="68" spans="1:24" ht="12.75">
      <c r="A68" s="332"/>
      <c r="B68" s="368"/>
      <c r="C68" s="368"/>
      <c r="D68" s="368"/>
      <c r="E68" s="373"/>
      <c r="F68" s="373"/>
      <c r="G68" s="373"/>
      <c r="H68" s="373"/>
      <c r="I68" s="373"/>
      <c r="J68" s="373"/>
      <c r="K68" s="373"/>
      <c r="L68" s="368"/>
      <c r="M68" s="368"/>
      <c r="N68" s="368"/>
      <c r="O68" s="368"/>
      <c r="P68" s="368"/>
      <c r="Q68" s="368"/>
      <c r="R68" s="368"/>
      <c r="S68" s="368"/>
      <c r="T68" s="368"/>
      <c r="U68" s="368"/>
      <c r="V68" s="368"/>
      <c r="W68" s="368"/>
      <c r="X68" s="336"/>
    </row>
    <row r="69" spans="1:24" ht="12.75">
      <c r="A69" s="332"/>
      <c r="B69" s="368"/>
      <c r="C69" s="368"/>
      <c r="D69" s="368"/>
      <c r="E69" s="373"/>
      <c r="F69" s="373"/>
      <c r="G69" s="373"/>
      <c r="H69" s="373"/>
      <c r="I69" s="373"/>
      <c r="J69" s="373"/>
      <c r="K69" s="373"/>
      <c r="L69" s="368"/>
      <c r="M69" s="368"/>
      <c r="N69" s="368"/>
      <c r="O69" s="368"/>
      <c r="P69" s="368"/>
      <c r="Q69" s="368"/>
      <c r="R69" s="368"/>
      <c r="S69" s="368"/>
      <c r="T69" s="368"/>
      <c r="U69" s="368"/>
      <c r="V69" s="368"/>
      <c r="W69" s="368"/>
      <c r="X69" s="336"/>
    </row>
    <row r="70" spans="1:24" ht="12.75">
      <c r="A70" s="332"/>
      <c r="B70" s="368"/>
      <c r="C70" s="368"/>
      <c r="D70" s="368"/>
      <c r="E70" s="373"/>
      <c r="F70" s="373"/>
      <c r="G70" s="373"/>
      <c r="H70" s="373"/>
      <c r="I70" s="373"/>
      <c r="J70" s="373"/>
      <c r="K70" s="373"/>
      <c r="L70" s="368"/>
      <c r="M70" s="368"/>
      <c r="N70" s="368"/>
      <c r="O70" s="368"/>
      <c r="P70" s="368"/>
      <c r="Q70" s="368"/>
      <c r="R70" s="368"/>
      <c r="S70" s="368"/>
      <c r="T70" s="368"/>
      <c r="U70" s="368"/>
      <c r="V70" s="368"/>
      <c r="W70" s="368"/>
      <c r="X70" s="336"/>
    </row>
    <row r="71" spans="1:24" ht="12.75">
      <c r="A71" s="332"/>
      <c r="B71" s="368"/>
      <c r="C71" s="368"/>
      <c r="D71" s="368"/>
      <c r="E71" s="373"/>
      <c r="F71" s="373"/>
      <c r="G71" s="373"/>
      <c r="H71" s="373"/>
      <c r="I71" s="373"/>
      <c r="J71" s="373"/>
      <c r="K71" s="373"/>
      <c r="L71" s="368"/>
      <c r="M71" s="368"/>
      <c r="N71" s="368"/>
      <c r="O71" s="368"/>
      <c r="P71" s="368"/>
      <c r="Q71" s="368"/>
      <c r="R71" s="368"/>
      <c r="S71" s="368"/>
      <c r="T71" s="368"/>
      <c r="U71" s="368"/>
      <c r="V71" s="368"/>
      <c r="W71" s="368"/>
      <c r="X71" s="336"/>
    </row>
    <row r="72" spans="1:24" ht="12.75">
      <c r="A72" s="332"/>
      <c r="B72" s="368"/>
      <c r="C72" s="368"/>
      <c r="D72" s="368"/>
      <c r="E72" s="373"/>
      <c r="F72" s="373"/>
      <c r="G72" s="373"/>
      <c r="H72" s="373"/>
      <c r="I72" s="373"/>
      <c r="J72" s="373"/>
      <c r="K72" s="373"/>
      <c r="L72" s="368"/>
      <c r="M72" s="368"/>
      <c r="N72" s="368"/>
      <c r="O72" s="368"/>
      <c r="P72" s="368"/>
      <c r="Q72" s="368"/>
      <c r="R72" s="368"/>
      <c r="S72" s="368"/>
      <c r="T72" s="368"/>
      <c r="U72" s="368"/>
      <c r="V72" s="368"/>
      <c r="W72" s="368"/>
      <c r="X72" s="336"/>
    </row>
    <row r="73" spans="1:24" ht="12.75">
      <c r="A73" s="332"/>
      <c r="B73" s="368"/>
      <c r="C73" s="368"/>
      <c r="D73" s="368"/>
      <c r="E73" s="373"/>
      <c r="F73" s="373"/>
      <c r="G73" s="373"/>
      <c r="H73" s="373"/>
      <c r="I73" s="373"/>
      <c r="J73" s="373"/>
      <c r="K73" s="373"/>
      <c r="L73" s="368"/>
      <c r="M73" s="368"/>
      <c r="N73" s="368"/>
      <c r="O73" s="368"/>
      <c r="P73" s="368"/>
      <c r="Q73" s="368"/>
      <c r="R73" s="368"/>
      <c r="S73" s="368"/>
      <c r="T73" s="368"/>
      <c r="U73" s="368"/>
      <c r="V73" s="368"/>
      <c r="W73" s="368"/>
      <c r="X73" s="336"/>
    </row>
    <row r="74" spans="1:24" ht="12.75">
      <c r="A74" s="332"/>
      <c r="B74" s="368"/>
      <c r="C74" s="368"/>
      <c r="D74" s="368"/>
      <c r="E74" s="373"/>
      <c r="F74" s="373"/>
      <c r="G74" s="373"/>
      <c r="H74" s="373"/>
      <c r="I74" s="373"/>
      <c r="J74" s="373"/>
      <c r="K74" s="373"/>
      <c r="L74" s="368"/>
      <c r="M74" s="368"/>
      <c r="N74" s="368"/>
      <c r="O74" s="368"/>
      <c r="P74" s="368"/>
      <c r="Q74" s="368"/>
      <c r="R74" s="368"/>
      <c r="S74" s="368"/>
      <c r="T74" s="368"/>
      <c r="U74" s="368"/>
      <c r="V74" s="368"/>
      <c r="W74" s="368"/>
      <c r="X74" s="336"/>
    </row>
    <row r="75" spans="1:24" ht="12.75">
      <c r="A75" s="332"/>
      <c r="B75" s="368"/>
      <c r="C75" s="368"/>
      <c r="D75" s="368"/>
      <c r="E75" s="373"/>
      <c r="F75" s="373"/>
      <c r="G75" s="373"/>
      <c r="H75" s="373"/>
      <c r="I75" s="373"/>
      <c r="J75" s="373"/>
      <c r="K75" s="373"/>
      <c r="L75" s="368"/>
      <c r="M75" s="368"/>
      <c r="N75" s="368"/>
      <c r="O75" s="368"/>
      <c r="P75" s="368"/>
      <c r="Q75" s="368"/>
      <c r="R75" s="368"/>
      <c r="S75" s="368"/>
      <c r="T75" s="368"/>
      <c r="U75" s="368"/>
      <c r="V75" s="368"/>
      <c r="W75" s="368"/>
      <c r="X75" s="336"/>
    </row>
    <row r="76" spans="1:24" ht="12.75">
      <c r="A76" s="332"/>
      <c r="B76" s="368"/>
      <c r="C76" s="368"/>
      <c r="D76" s="368"/>
      <c r="E76" s="373"/>
      <c r="F76" s="373"/>
      <c r="G76" s="373"/>
      <c r="H76" s="373"/>
      <c r="I76" s="373"/>
      <c r="J76" s="373"/>
      <c r="K76" s="373"/>
      <c r="L76" s="368"/>
      <c r="M76" s="368"/>
      <c r="N76" s="368"/>
      <c r="O76" s="368"/>
      <c r="P76" s="368"/>
      <c r="Q76" s="368"/>
      <c r="R76" s="368"/>
      <c r="S76" s="368"/>
      <c r="T76" s="368"/>
      <c r="U76" s="368"/>
      <c r="V76" s="368"/>
      <c r="W76" s="368"/>
      <c r="X76" s="336"/>
    </row>
    <row r="77" spans="1:24" ht="12.75">
      <c r="A77" s="332"/>
      <c r="B77" s="368"/>
      <c r="C77" s="368"/>
      <c r="D77" s="368"/>
      <c r="E77" s="373"/>
      <c r="F77" s="373"/>
      <c r="G77" s="373"/>
      <c r="H77" s="373"/>
      <c r="I77" s="373"/>
      <c r="J77" s="373"/>
      <c r="K77" s="373"/>
      <c r="L77" s="368"/>
      <c r="M77" s="368"/>
      <c r="N77" s="368"/>
      <c r="O77" s="368"/>
      <c r="P77" s="368"/>
      <c r="Q77" s="368"/>
      <c r="R77" s="368"/>
      <c r="S77" s="368"/>
      <c r="T77" s="368"/>
      <c r="U77" s="368"/>
      <c r="V77" s="368"/>
      <c r="W77" s="368"/>
      <c r="X77" s="336"/>
    </row>
    <row r="78" spans="1:24" ht="12.75">
      <c r="A78" s="332"/>
      <c r="B78" s="368"/>
      <c r="C78" s="368"/>
      <c r="D78" s="368"/>
      <c r="E78" s="373"/>
      <c r="F78" s="373"/>
      <c r="G78" s="373"/>
      <c r="H78" s="373"/>
      <c r="I78" s="373"/>
      <c r="J78" s="373"/>
      <c r="K78" s="373"/>
      <c r="L78" s="368"/>
      <c r="M78" s="368"/>
      <c r="N78" s="368"/>
      <c r="O78" s="368"/>
      <c r="P78" s="368"/>
      <c r="Q78" s="368"/>
      <c r="R78" s="368"/>
      <c r="S78" s="368"/>
      <c r="T78" s="368"/>
      <c r="U78" s="368"/>
      <c r="V78" s="368"/>
      <c r="W78" s="368"/>
      <c r="X78" s="336"/>
    </row>
    <row r="79" spans="1:24" ht="12.75">
      <c r="A79" s="332"/>
      <c r="B79" s="368"/>
      <c r="C79" s="368"/>
      <c r="D79" s="368"/>
      <c r="E79" s="373"/>
      <c r="F79" s="373"/>
      <c r="G79" s="373"/>
      <c r="H79" s="373"/>
      <c r="I79" s="373"/>
      <c r="J79" s="373"/>
      <c r="K79" s="373"/>
      <c r="L79" s="368"/>
      <c r="M79" s="368"/>
      <c r="N79" s="368"/>
      <c r="O79" s="368"/>
      <c r="P79" s="368"/>
      <c r="Q79" s="368"/>
      <c r="R79" s="368"/>
      <c r="S79" s="368"/>
      <c r="T79" s="368"/>
      <c r="U79" s="368"/>
      <c r="V79" s="368"/>
      <c r="W79" s="368"/>
      <c r="X79" s="336"/>
    </row>
    <row r="80" spans="1:24" ht="12.75">
      <c r="A80" s="332"/>
      <c r="B80" s="368"/>
      <c r="C80" s="368"/>
      <c r="D80" s="368"/>
      <c r="E80" s="373"/>
      <c r="F80" s="373"/>
      <c r="G80" s="373"/>
      <c r="H80" s="373"/>
      <c r="I80" s="373"/>
      <c r="J80" s="373"/>
      <c r="K80" s="373"/>
      <c r="L80" s="368"/>
      <c r="M80" s="368"/>
      <c r="N80" s="368"/>
      <c r="O80" s="368"/>
      <c r="P80" s="368"/>
      <c r="Q80" s="368"/>
      <c r="R80" s="368"/>
      <c r="S80" s="368"/>
      <c r="T80" s="368"/>
      <c r="U80" s="368"/>
      <c r="V80" s="368"/>
      <c r="W80" s="368"/>
      <c r="X80" s="336"/>
    </row>
    <row r="81" spans="1:24" ht="12.75">
      <c r="A81" s="332"/>
      <c r="B81" s="368"/>
      <c r="C81" s="368"/>
      <c r="D81" s="368"/>
      <c r="E81" s="373"/>
      <c r="F81" s="373"/>
      <c r="G81" s="373"/>
      <c r="H81" s="373"/>
      <c r="I81" s="373"/>
      <c r="J81" s="373"/>
      <c r="K81" s="373"/>
      <c r="L81" s="368"/>
      <c r="M81" s="368"/>
      <c r="N81" s="368"/>
      <c r="O81" s="368"/>
      <c r="P81" s="368"/>
      <c r="Q81" s="368"/>
      <c r="R81" s="368"/>
      <c r="S81" s="368"/>
      <c r="T81" s="368"/>
      <c r="U81" s="368"/>
      <c r="V81" s="368"/>
      <c r="W81" s="368"/>
      <c r="X81" s="336"/>
    </row>
    <row r="82" spans="1:24" ht="12.75">
      <c r="A82" s="332"/>
      <c r="B82" s="368"/>
      <c r="C82" s="368"/>
      <c r="D82" s="368"/>
      <c r="E82" s="373"/>
      <c r="F82" s="373"/>
      <c r="G82" s="373"/>
      <c r="H82" s="373"/>
      <c r="I82" s="373"/>
      <c r="J82" s="373"/>
      <c r="K82" s="373"/>
      <c r="L82" s="368"/>
      <c r="M82" s="368"/>
      <c r="N82" s="368"/>
      <c r="O82" s="368"/>
      <c r="P82" s="368"/>
      <c r="Q82" s="368"/>
      <c r="R82" s="368"/>
      <c r="S82" s="368"/>
      <c r="T82" s="368"/>
      <c r="U82" s="368"/>
      <c r="V82" s="368"/>
      <c r="W82" s="368"/>
      <c r="X82" s="336"/>
    </row>
    <row r="83" spans="1:24" ht="12.75">
      <c r="A83" s="332"/>
      <c r="B83" s="368"/>
      <c r="C83" s="368"/>
      <c r="D83" s="368"/>
      <c r="E83" s="373"/>
      <c r="F83" s="373"/>
      <c r="G83" s="373"/>
      <c r="H83" s="373"/>
      <c r="I83" s="373"/>
      <c r="J83" s="373"/>
      <c r="K83" s="373"/>
      <c r="L83" s="368"/>
      <c r="M83" s="368"/>
      <c r="N83" s="368"/>
      <c r="O83" s="368"/>
      <c r="P83" s="368"/>
      <c r="Q83" s="368"/>
      <c r="R83" s="368"/>
      <c r="S83" s="368"/>
      <c r="T83" s="368"/>
      <c r="U83" s="368"/>
      <c r="V83" s="368"/>
      <c r="W83" s="368"/>
      <c r="X83" s="336"/>
    </row>
    <row r="84" spans="1:24" ht="12.75">
      <c r="A84" s="332"/>
      <c r="B84" s="368"/>
      <c r="C84" s="368"/>
      <c r="D84" s="368"/>
      <c r="E84" s="373"/>
      <c r="F84" s="373"/>
      <c r="G84" s="373"/>
      <c r="H84" s="373"/>
      <c r="I84" s="373"/>
      <c r="J84" s="373"/>
      <c r="K84" s="373"/>
      <c r="L84" s="368"/>
      <c r="M84" s="368"/>
      <c r="N84" s="368"/>
      <c r="O84" s="368"/>
      <c r="P84" s="368"/>
      <c r="Q84" s="368"/>
      <c r="R84" s="368"/>
      <c r="S84" s="368"/>
      <c r="T84" s="368"/>
      <c r="U84" s="368"/>
      <c r="V84" s="368"/>
      <c r="W84" s="368"/>
      <c r="X84" s="336"/>
    </row>
    <row r="85" spans="1:24" ht="12.75">
      <c r="A85" s="332"/>
      <c r="B85" s="368"/>
      <c r="C85" s="368"/>
      <c r="D85" s="368"/>
      <c r="E85" s="373"/>
      <c r="F85" s="373"/>
      <c r="G85" s="373"/>
      <c r="H85" s="373"/>
      <c r="I85" s="373"/>
      <c r="J85" s="373"/>
      <c r="K85" s="373"/>
      <c r="L85" s="368"/>
      <c r="M85" s="368"/>
      <c r="N85" s="368"/>
      <c r="O85" s="368"/>
      <c r="P85" s="368"/>
      <c r="Q85" s="368"/>
      <c r="R85" s="368"/>
      <c r="S85" s="368"/>
      <c r="T85" s="368"/>
      <c r="U85" s="368"/>
      <c r="V85" s="368"/>
      <c r="W85" s="368"/>
      <c r="X85" s="336"/>
    </row>
    <row r="86" spans="1:24" ht="12.75">
      <c r="A86" s="332"/>
      <c r="B86" s="368"/>
      <c r="C86" s="368"/>
      <c r="D86" s="368"/>
      <c r="E86" s="373"/>
      <c r="F86" s="373"/>
      <c r="G86" s="373"/>
      <c r="H86" s="373"/>
      <c r="I86" s="373"/>
      <c r="J86" s="373"/>
      <c r="K86" s="373"/>
      <c r="L86" s="368"/>
      <c r="M86" s="368"/>
      <c r="N86" s="368"/>
      <c r="O86" s="368"/>
      <c r="P86" s="368"/>
      <c r="Q86" s="368"/>
      <c r="R86" s="368"/>
      <c r="S86" s="368"/>
      <c r="T86" s="368"/>
      <c r="U86" s="368"/>
      <c r="V86" s="368"/>
      <c r="W86" s="368"/>
      <c r="X86" s="336"/>
    </row>
    <row r="87" spans="1:24" ht="12.75">
      <c r="A87" s="332"/>
      <c r="B87" s="368"/>
      <c r="C87" s="368"/>
      <c r="D87" s="368"/>
      <c r="E87" s="373"/>
      <c r="F87" s="373"/>
      <c r="G87" s="373"/>
      <c r="H87" s="373"/>
      <c r="I87" s="373"/>
      <c r="J87" s="373"/>
      <c r="K87" s="373"/>
      <c r="L87" s="368"/>
      <c r="M87" s="368"/>
      <c r="N87" s="368"/>
      <c r="O87" s="368"/>
      <c r="P87" s="368"/>
      <c r="Q87" s="368"/>
      <c r="R87" s="368"/>
      <c r="S87" s="368"/>
      <c r="T87" s="368"/>
      <c r="U87" s="368"/>
      <c r="V87" s="368"/>
      <c r="W87" s="368"/>
      <c r="X87" s="336"/>
    </row>
    <row r="88" spans="1:24" ht="12.75">
      <c r="A88" s="332"/>
      <c r="B88" s="368"/>
      <c r="C88" s="368"/>
      <c r="D88" s="368"/>
      <c r="E88" s="373"/>
      <c r="F88" s="373"/>
      <c r="G88" s="373"/>
      <c r="H88" s="373"/>
      <c r="I88" s="373"/>
      <c r="J88" s="373"/>
      <c r="K88" s="373"/>
      <c r="L88" s="368"/>
      <c r="M88" s="368"/>
      <c r="N88" s="368"/>
      <c r="O88" s="368"/>
      <c r="P88" s="368"/>
      <c r="Q88" s="368"/>
      <c r="R88" s="368"/>
      <c r="S88" s="368"/>
      <c r="T88" s="368"/>
      <c r="U88" s="368"/>
      <c r="V88" s="368"/>
      <c r="W88" s="368"/>
      <c r="X88" s="336"/>
    </row>
    <row r="89" spans="1:24" ht="12.75">
      <c r="A89" s="332"/>
      <c r="B89" s="368"/>
      <c r="C89" s="368"/>
      <c r="D89" s="368"/>
      <c r="E89" s="373"/>
      <c r="F89" s="373"/>
      <c r="G89" s="373"/>
      <c r="H89" s="373"/>
      <c r="I89" s="373"/>
      <c r="J89" s="373"/>
      <c r="K89" s="373"/>
      <c r="L89" s="368"/>
      <c r="M89" s="368"/>
      <c r="N89" s="368"/>
      <c r="O89" s="368"/>
      <c r="P89" s="368"/>
      <c r="Q89" s="368"/>
      <c r="R89" s="368"/>
      <c r="S89" s="368"/>
      <c r="T89" s="368"/>
      <c r="U89" s="368"/>
      <c r="V89" s="368"/>
      <c r="W89" s="368"/>
      <c r="X89" s="336"/>
    </row>
    <row r="90" spans="1:24" ht="12.75">
      <c r="A90" s="332"/>
      <c r="B90" s="368"/>
      <c r="C90" s="368"/>
      <c r="D90" s="368"/>
      <c r="E90" s="373"/>
      <c r="F90" s="373"/>
      <c r="G90" s="373"/>
      <c r="H90" s="373"/>
      <c r="I90" s="373"/>
      <c r="J90" s="373"/>
      <c r="K90" s="373"/>
      <c r="L90" s="368"/>
      <c r="M90" s="368"/>
      <c r="N90" s="368"/>
      <c r="O90" s="368"/>
      <c r="P90" s="368"/>
      <c r="Q90" s="368"/>
      <c r="R90" s="368"/>
      <c r="S90" s="368"/>
      <c r="T90" s="368"/>
      <c r="U90" s="368"/>
      <c r="V90" s="368"/>
      <c r="W90" s="368"/>
      <c r="X90" s="336"/>
    </row>
    <row r="91" spans="1:24" ht="12.75">
      <c r="A91" s="332"/>
      <c r="B91" s="368"/>
      <c r="C91" s="368"/>
      <c r="D91" s="368"/>
      <c r="E91" s="373"/>
      <c r="F91" s="373"/>
      <c r="G91" s="373"/>
      <c r="H91" s="373"/>
      <c r="I91" s="373"/>
      <c r="J91" s="373"/>
      <c r="K91" s="373"/>
      <c r="L91" s="368"/>
      <c r="M91" s="368"/>
      <c r="N91" s="368"/>
      <c r="O91" s="368"/>
      <c r="P91" s="368"/>
      <c r="Q91" s="368"/>
      <c r="R91" s="368"/>
      <c r="S91" s="368"/>
      <c r="T91" s="368"/>
      <c r="U91" s="368"/>
      <c r="V91" s="368"/>
      <c r="W91" s="368"/>
      <c r="X91" s="336"/>
    </row>
    <row r="92" spans="1:24" ht="12.75">
      <c r="A92" s="332"/>
      <c r="B92" s="368"/>
      <c r="C92" s="368"/>
      <c r="D92" s="368"/>
      <c r="E92" s="373"/>
      <c r="F92" s="373"/>
      <c r="G92" s="373"/>
      <c r="H92" s="373"/>
      <c r="I92" s="373"/>
      <c r="J92" s="373"/>
      <c r="K92" s="373"/>
      <c r="L92" s="368"/>
      <c r="M92" s="368"/>
      <c r="N92" s="368"/>
      <c r="O92" s="368"/>
      <c r="P92" s="368"/>
      <c r="Q92" s="368"/>
      <c r="R92" s="368"/>
      <c r="S92" s="368"/>
      <c r="T92" s="368"/>
      <c r="U92" s="368"/>
      <c r="V92" s="368"/>
      <c r="W92" s="368"/>
      <c r="X92" s="336"/>
    </row>
    <row r="93" spans="1:24" ht="12.75">
      <c r="A93" s="332"/>
      <c r="B93" s="368"/>
      <c r="C93" s="368"/>
      <c r="D93" s="368"/>
      <c r="E93" s="373"/>
      <c r="F93" s="373"/>
      <c r="G93" s="373"/>
      <c r="H93" s="373"/>
      <c r="I93" s="373"/>
      <c r="J93" s="373"/>
      <c r="K93" s="373"/>
      <c r="L93" s="368"/>
      <c r="M93" s="368"/>
      <c r="N93" s="368"/>
      <c r="O93" s="368"/>
      <c r="P93" s="368"/>
      <c r="Q93" s="368"/>
      <c r="R93" s="368"/>
      <c r="S93" s="368"/>
      <c r="T93" s="368"/>
      <c r="U93" s="368"/>
      <c r="V93" s="368"/>
      <c r="W93" s="368"/>
      <c r="X93" s="336"/>
    </row>
    <row r="94" spans="1:24" ht="12.75">
      <c r="A94" s="332"/>
      <c r="B94" s="368"/>
      <c r="C94" s="368"/>
      <c r="D94" s="368"/>
      <c r="E94" s="373"/>
      <c r="F94" s="373"/>
      <c r="G94" s="373"/>
      <c r="H94" s="373"/>
      <c r="I94" s="373"/>
      <c r="J94" s="373"/>
      <c r="K94" s="373"/>
      <c r="L94" s="368"/>
      <c r="M94" s="368"/>
      <c r="N94" s="368"/>
      <c r="O94" s="368"/>
      <c r="P94" s="368"/>
      <c r="Q94" s="368"/>
      <c r="R94" s="368"/>
      <c r="S94" s="368"/>
      <c r="T94" s="368"/>
      <c r="U94" s="368"/>
      <c r="V94" s="368"/>
      <c r="W94" s="368"/>
      <c r="X94" s="336"/>
    </row>
    <row r="95" spans="1:24" ht="12.75">
      <c r="A95" s="332"/>
      <c r="B95" s="368"/>
      <c r="C95" s="368"/>
      <c r="D95" s="368"/>
      <c r="E95" s="373"/>
      <c r="F95" s="373"/>
      <c r="G95" s="373"/>
      <c r="H95" s="373"/>
      <c r="I95" s="373"/>
      <c r="J95" s="373"/>
      <c r="K95" s="373"/>
      <c r="L95" s="368"/>
      <c r="M95" s="368"/>
      <c r="N95" s="368"/>
      <c r="O95" s="368"/>
      <c r="P95" s="368"/>
      <c r="Q95" s="368"/>
      <c r="R95" s="368"/>
      <c r="S95" s="368"/>
      <c r="T95" s="368"/>
      <c r="U95" s="368"/>
      <c r="V95" s="368"/>
      <c r="W95" s="368"/>
      <c r="X95" s="336"/>
    </row>
    <row r="96" spans="1:24" ht="12.75">
      <c r="A96" s="332"/>
      <c r="B96" s="368"/>
      <c r="C96" s="368"/>
      <c r="D96" s="368"/>
      <c r="E96" s="373"/>
      <c r="F96" s="373"/>
      <c r="G96" s="373"/>
      <c r="H96" s="373"/>
      <c r="I96" s="373"/>
      <c r="J96" s="373"/>
      <c r="K96" s="373"/>
      <c r="L96" s="368"/>
      <c r="M96" s="368"/>
      <c r="N96" s="368"/>
      <c r="O96" s="368"/>
      <c r="P96" s="368"/>
      <c r="Q96" s="368"/>
      <c r="R96" s="368"/>
      <c r="S96" s="368"/>
      <c r="T96" s="368"/>
      <c r="U96" s="368"/>
      <c r="V96" s="368"/>
      <c r="W96" s="368"/>
      <c r="X96" s="336"/>
    </row>
    <row r="97" spans="1:24" ht="12.75">
      <c r="A97" s="332"/>
      <c r="B97" s="368"/>
      <c r="C97" s="368"/>
      <c r="D97" s="368"/>
      <c r="E97" s="373"/>
      <c r="F97" s="373"/>
      <c r="G97" s="373"/>
      <c r="H97" s="373"/>
      <c r="I97" s="373"/>
      <c r="J97" s="373"/>
      <c r="K97" s="373"/>
      <c r="L97" s="368"/>
      <c r="M97" s="368"/>
      <c r="N97" s="368"/>
      <c r="O97" s="368"/>
      <c r="P97" s="368"/>
      <c r="Q97" s="368"/>
      <c r="R97" s="368"/>
      <c r="S97" s="368"/>
      <c r="T97" s="368"/>
      <c r="U97" s="368"/>
      <c r="V97" s="368"/>
      <c r="W97" s="368"/>
      <c r="X97" s="336"/>
    </row>
    <row r="98" spans="1:24" ht="12.75">
      <c r="A98" s="332"/>
      <c r="B98" s="368"/>
      <c r="C98" s="368"/>
      <c r="D98" s="368"/>
      <c r="E98" s="373"/>
      <c r="F98" s="373"/>
      <c r="G98" s="373"/>
      <c r="H98" s="373"/>
      <c r="I98" s="373"/>
      <c r="J98" s="373"/>
      <c r="K98" s="373"/>
      <c r="L98" s="368"/>
      <c r="M98" s="368"/>
      <c r="N98" s="368"/>
      <c r="O98" s="368"/>
      <c r="P98" s="368"/>
      <c r="Q98" s="368"/>
      <c r="R98" s="368"/>
      <c r="S98" s="368"/>
      <c r="T98" s="368"/>
      <c r="U98" s="368"/>
      <c r="V98" s="368"/>
      <c r="W98" s="368"/>
      <c r="X98" s="336"/>
    </row>
    <row r="99" spans="1:24" ht="12.75">
      <c r="A99" s="332"/>
      <c r="B99" s="368"/>
      <c r="C99" s="368"/>
      <c r="D99" s="368"/>
      <c r="E99" s="373"/>
      <c r="F99" s="373"/>
      <c r="G99" s="373"/>
      <c r="H99" s="373"/>
      <c r="I99" s="373"/>
      <c r="J99" s="373"/>
      <c r="K99" s="373"/>
      <c r="L99" s="368"/>
      <c r="M99" s="368"/>
      <c r="N99" s="368"/>
      <c r="O99" s="368"/>
      <c r="P99" s="368"/>
      <c r="Q99" s="368"/>
      <c r="R99" s="368"/>
      <c r="S99" s="368"/>
      <c r="T99" s="368"/>
      <c r="U99" s="368"/>
      <c r="V99" s="368"/>
      <c r="W99" s="368"/>
      <c r="X99" s="336"/>
    </row>
    <row r="100" spans="1:24" ht="12.75">
      <c r="A100" s="332"/>
      <c r="B100" s="368"/>
      <c r="C100" s="368"/>
      <c r="D100" s="368"/>
      <c r="E100" s="373"/>
      <c r="F100" s="373"/>
      <c r="G100" s="373"/>
      <c r="H100" s="373"/>
      <c r="I100" s="373"/>
      <c r="J100" s="373"/>
      <c r="K100" s="373"/>
      <c r="L100" s="368"/>
      <c r="M100" s="368"/>
      <c r="N100" s="368"/>
      <c r="O100" s="368"/>
      <c r="P100" s="368"/>
      <c r="Q100" s="368"/>
      <c r="R100" s="368"/>
      <c r="S100" s="368"/>
      <c r="T100" s="368"/>
      <c r="U100" s="368"/>
      <c r="V100" s="368"/>
      <c r="W100" s="368"/>
      <c r="X100" s="336"/>
    </row>
    <row r="101" spans="1:24" ht="12.75">
      <c r="A101" s="332"/>
      <c r="B101" s="368"/>
      <c r="C101" s="368"/>
      <c r="D101" s="368"/>
      <c r="E101" s="373"/>
      <c r="F101" s="373"/>
      <c r="G101" s="373"/>
      <c r="H101" s="373"/>
      <c r="I101" s="373"/>
      <c r="J101" s="373"/>
      <c r="K101" s="373"/>
      <c r="L101" s="368"/>
      <c r="M101" s="368"/>
      <c r="N101" s="368"/>
      <c r="O101" s="368"/>
      <c r="P101" s="368"/>
      <c r="Q101" s="368"/>
      <c r="R101" s="368"/>
      <c r="S101" s="368"/>
      <c r="T101" s="368"/>
      <c r="U101" s="368"/>
      <c r="V101" s="368"/>
      <c r="W101" s="368"/>
      <c r="X101" s="336"/>
    </row>
    <row r="102" spans="1:24" ht="12.75">
      <c r="A102" s="332"/>
      <c r="B102" s="368"/>
      <c r="C102" s="368"/>
      <c r="D102" s="368"/>
      <c r="E102" s="373"/>
      <c r="F102" s="373"/>
      <c r="G102" s="373"/>
      <c r="H102" s="373"/>
      <c r="I102" s="373"/>
      <c r="J102" s="373"/>
      <c r="K102" s="373"/>
      <c r="L102" s="368"/>
      <c r="M102" s="368"/>
      <c r="N102" s="368"/>
      <c r="O102" s="368"/>
      <c r="P102" s="368"/>
      <c r="Q102" s="368"/>
      <c r="R102" s="368"/>
      <c r="S102" s="368"/>
      <c r="T102" s="368"/>
      <c r="U102" s="368"/>
      <c r="V102" s="368"/>
      <c r="W102" s="368"/>
      <c r="X102" s="336"/>
    </row>
    <row r="103" spans="1:24" ht="12.75">
      <c r="A103" s="332"/>
      <c r="B103" s="368"/>
      <c r="C103" s="368"/>
      <c r="D103" s="368"/>
      <c r="E103" s="373"/>
      <c r="F103" s="373"/>
      <c r="G103" s="373"/>
      <c r="H103" s="373"/>
      <c r="I103" s="373"/>
      <c r="J103" s="373"/>
      <c r="K103" s="373"/>
      <c r="L103" s="368"/>
      <c r="M103" s="368"/>
      <c r="N103" s="368"/>
      <c r="O103" s="368"/>
      <c r="P103" s="368"/>
      <c r="Q103" s="368"/>
      <c r="R103" s="368"/>
      <c r="S103" s="368"/>
      <c r="T103" s="368"/>
      <c r="U103" s="368"/>
      <c r="V103" s="368"/>
      <c r="W103" s="368"/>
      <c r="X103" s="336"/>
    </row>
    <row r="104" spans="1:24" ht="12.75">
      <c r="A104" s="332"/>
      <c r="B104" s="368"/>
      <c r="C104" s="368"/>
      <c r="D104" s="368"/>
      <c r="E104" s="373"/>
      <c r="F104" s="373"/>
      <c r="G104" s="373"/>
      <c r="H104" s="373"/>
      <c r="I104" s="373"/>
      <c r="J104" s="373"/>
      <c r="K104" s="373"/>
      <c r="L104" s="368"/>
      <c r="M104" s="368"/>
      <c r="N104" s="368"/>
      <c r="O104" s="368"/>
      <c r="P104" s="368"/>
      <c r="Q104" s="368"/>
      <c r="R104" s="368"/>
      <c r="S104" s="368"/>
      <c r="T104" s="368"/>
      <c r="U104" s="368"/>
      <c r="V104" s="368"/>
      <c r="W104" s="368"/>
      <c r="X104" s="336"/>
    </row>
    <row r="105" spans="1:24" ht="12.75">
      <c r="A105" s="332"/>
      <c r="B105" s="368"/>
      <c r="C105" s="368"/>
      <c r="D105" s="368"/>
      <c r="E105" s="373"/>
      <c r="F105" s="373"/>
      <c r="G105" s="373"/>
      <c r="H105" s="373"/>
      <c r="I105" s="373"/>
      <c r="J105" s="373"/>
      <c r="K105" s="373"/>
      <c r="L105" s="368"/>
      <c r="M105" s="368"/>
      <c r="N105" s="368"/>
      <c r="O105" s="368"/>
      <c r="P105" s="368"/>
      <c r="Q105" s="368"/>
      <c r="R105" s="368"/>
      <c r="S105" s="368"/>
      <c r="T105" s="368"/>
      <c r="U105" s="368"/>
      <c r="V105" s="368"/>
      <c r="W105" s="368"/>
      <c r="X105" s="336"/>
    </row>
    <row r="106" spans="1:24" ht="12.75">
      <c r="A106" s="332"/>
      <c r="B106" s="368"/>
      <c r="C106" s="368"/>
      <c r="D106" s="368"/>
      <c r="E106" s="373"/>
      <c r="F106" s="373"/>
      <c r="G106" s="373"/>
      <c r="H106" s="373"/>
      <c r="I106" s="373"/>
      <c r="J106" s="373"/>
      <c r="K106" s="373"/>
      <c r="L106" s="368"/>
      <c r="M106" s="368"/>
      <c r="N106" s="368"/>
      <c r="O106" s="368"/>
      <c r="P106" s="368"/>
      <c r="Q106" s="368"/>
      <c r="R106" s="368"/>
      <c r="S106" s="368"/>
      <c r="T106" s="368"/>
      <c r="U106" s="368"/>
      <c r="V106" s="368"/>
      <c r="W106" s="368"/>
      <c r="X106" s="336"/>
    </row>
    <row r="107" spans="1:24" ht="12.75">
      <c r="A107" s="332"/>
      <c r="B107" s="368"/>
      <c r="C107" s="368"/>
      <c r="D107" s="368"/>
      <c r="E107" s="373"/>
      <c r="F107" s="373"/>
      <c r="G107" s="373"/>
      <c r="H107" s="373"/>
      <c r="I107" s="373"/>
      <c r="J107" s="373"/>
      <c r="K107" s="373"/>
      <c r="L107" s="368"/>
      <c r="M107" s="368"/>
      <c r="N107" s="368"/>
      <c r="O107" s="368"/>
      <c r="P107" s="368"/>
      <c r="Q107" s="368"/>
      <c r="R107" s="368"/>
      <c r="S107" s="368"/>
      <c r="T107" s="368"/>
      <c r="U107" s="368"/>
      <c r="V107" s="368"/>
      <c r="W107" s="368"/>
      <c r="X107" s="336"/>
    </row>
    <row r="108" spans="1:24" ht="12.75">
      <c r="A108" s="332"/>
      <c r="B108" s="368"/>
      <c r="C108" s="368"/>
      <c r="D108" s="368"/>
      <c r="E108" s="373"/>
      <c r="F108" s="373"/>
      <c r="G108" s="373"/>
      <c r="H108" s="373"/>
      <c r="I108" s="373"/>
      <c r="J108" s="373"/>
      <c r="K108" s="373"/>
      <c r="L108" s="368"/>
      <c r="M108" s="368"/>
      <c r="N108" s="368"/>
      <c r="O108" s="368"/>
      <c r="P108" s="368"/>
      <c r="Q108" s="368"/>
      <c r="R108" s="368"/>
      <c r="S108" s="368"/>
      <c r="T108" s="368"/>
      <c r="U108" s="368"/>
      <c r="V108" s="368"/>
      <c r="W108" s="368"/>
      <c r="X108" s="336"/>
    </row>
    <row r="109" spans="1:24" ht="12.75">
      <c r="A109" s="332"/>
      <c r="B109" s="368"/>
      <c r="C109" s="368"/>
      <c r="D109" s="368"/>
      <c r="E109" s="373"/>
      <c r="F109" s="373"/>
      <c r="G109" s="373"/>
      <c r="H109" s="373"/>
      <c r="I109" s="373"/>
      <c r="J109" s="373"/>
      <c r="K109" s="373"/>
      <c r="L109" s="368"/>
      <c r="M109" s="368"/>
      <c r="N109" s="368"/>
      <c r="O109" s="368"/>
      <c r="P109" s="368"/>
      <c r="Q109" s="368"/>
      <c r="R109" s="368"/>
      <c r="S109" s="368"/>
      <c r="T109" s="368"/>
      <c r="U109" s="368"/>
      <c r="V109" s="368"/>
      <c r="W109" s="368"/>
      <c r="X109" s="336"/>
    </row>
    <row r="110" spans="1:24" ht="12.75">
      <c r="A110" s="332"/>
      <c r="B110" s="368"/>
      <c r="C110" s="368"/>
      <c r="D110" s="368"/>
      <c r="E110" s="373"/>
      <c r="F110" s="373"/>
      <c r="G110" s="373"/>
      <c r="H110" s="373"/>
      <c r="I110" s="373"/>
      <c r="J110" s="373"/>
      <c r="K110" s="373"/>
      <c r="L110" s="368"/>
      <c r="M110" s="368"/>
      <c r="N110" s="368"/>
      <c r="O110" s="368"/>
      <c r="P110" s="368"/>
      <c r="Q110" s="368"/>
      <c r="R110" s="368"/>
      <c r="S110" s="368"/>
      <c r="T110" s="368"/>
      <c r="U110" s="368"/>
      <c r="V110" s="368"/>
      <c r="W110" s="368"/>
      <c r="X110" s="336"/>
    </row>
    <row r="111" spans="1:24" ht="12.75">
      <c r="A111" s="332"/>
      <c r="B111" s="368"/>
      <c r="C111" s="368"/>
      <c r="D111" s="368"/>
      <c r="E111" s="373"/>
      <c r="F111" s="373"/>
      <c r="G111" s="373"/>
      <c r="H111" s="373"/>
      <c r="I111" s="373"/>
      <c r="J111" s="373"/>
      <c r="K111" s="373"/>
      <c r="L111" s="368"/>
      <c r="M111" s="368"/>
      <c r="N111" s="368"/>
      <c r="O111" s="368"/>
      <c r="P111" s="368"/>
      <c r="Q111" s="368"/>
      <c r="R111" s="368"/>
      <c r="S111" s="368"/>
      <c r="T111" s="368"/>
      <c r="U111" s="368"/>
      <c r="V111" s="368"/>
      <c r="W111" s="368"/>
      <c r="X111" s="336"/>
    </row>
    <row r="112" spans="1:24" ht="12.75">
      <c r="A112" s="332"/>
      <c r="B112" s="368"/>
      <c r="C112" s="368"/>
      <c r="D112" s="368"/>
      <c r="E112" s="373"/>
      <c r="F112" s="373"/>
      <c r="G112" s="373"/>
      <c r="H112" s="373"/>
      <c r="I112" s="373"/>
      <c r="J112" s="373"/>
      <c r="K112" s="373"/>
      <c r="L112" s="368"/>
      <c r="M112" s="368"/>
      <c r="N112" s="368"/>
      <c r="O112" s="368"/>
      <c r="P112" s="368"/>
      <c r="Q112" s="368"/>
      <c r="R112" s="368"/>
      <c r="S112" s="368"/>
      <c r="T112" s="368"/>
      <c r="U112" s="368"/>
      <c r="V112" s="368"/>
      <c r="W112" s="368"/>
      <c r="X112" s="336"/>
    </row>
    <row r="113" spans="1:24" ht="12.75">
      <c r="A113" s="332"/>
      <c r="B113" s="368"/>
      <c r="C113" s="368"/>
      <c r="D113" s="368"/>
      <c r="E113" s="373"/>
      <c r="F113" s="373"/>
      <c r="G113" s="373"/>
      <c r="H113" s="373"/>
      <c r="I113" s="373"/>
      <c r="J113" s="373"/>
      <c r="K113" s="373"/>
      <c r="L113" s="368"/>
      <c r="M113" s="368"/>
      <c r="N113" s="368"/>
      <c r="O113" s="368"/>
      <c r="P113" s="368"/>
      <c r="Q113" s="368"/>
      <c r="R113" s="368"/>
      <c r="S113" s="368"/>
      <c r="T113" s="368"/>
      <c r="U113" s="368"/>
      <c r="V113" s="368"/>
      <c r="W113" s="368"/>
      <c r="X113" s="336"/>
    </row>
    <row r="114" spans="1:24" ht="12.75">
      <c r="A114" s="332"/>
      <c r="B114" s="368"/>
      <c r="C114" s="368"/>
      <c r="D114" s="368"/>
      <c r="E114" s="373"/>
      <c r="F114" s="373"/>
      <c r="G114" s="373"/>
      <c r="H114" s="373"/>
      <c r="I114" s="373"/>
      <c r="J114" s="373"/>
      <c r="K114" s="373"/>
      <c r="L114" s="368"/>
      <c r="M114" s="368"/>
      <c r="N114" s="368"/>
      <c r="O114" s="368"/>
      <c r="P114" s="368"/>
      <c r="Q114" s="368"/>
      <c r="R114" s="368"/>
      <c r="S114" s="368"/>
      <c r="T114" s="368"/>
      <c r="U114" s="368"/>
      <c r="V114" s="368"/>
      <c r="W114" s="368"/>
      <c r="X114" s="336"/>
    </row>
    <row r="115" spans="1:24" ht="12.75">
      <c r="A115" s="332"/>
      <c r="B115" s="368"/>
      <c r="C115" s="368"/>
      <c r="D115" s="368"/>
      <c r="E115" s="373"/>
      <c r="F115" s="373"/>
      <c r="G115" s="373"/>
      <c r="H115" s="373"/>
      <c r="I115" s="373"/>
      <c r="J115" s="373"/>
      <c r="K115" s="373"/>
      <c r="L115" s="368"/>
      <c r="M115" s="368"/>
      <c r="N115" s="368"/>
      <c r="O115" s="368"/>
      <c r="P115" s="368"/>
      <c r="Q115" s="368"/>
      <c r="R115" s="368"/>
      <c r="S115" s="368"/>
      <c r="T115" s="368"/>
      <c r="U115" s="368"/>
      <c r="V115" s="368"/>
      <c r="W115" s="368"/>
      <c r="X115" s="336"/>
    </row>
    <row r="116" spans="1:24" ht="12.75">
      <c r="A116" s="332"/>
      <c r="B116" s="368"/>
      <c r="C116" s="368"/>
      <c r="D116" s="368"/>
      <c r="E116" s="373"/>
      <c r="F116" s="373"/>
      <c r="G116" s="373"/>
      <c r="H116" s="373"/>
      <c r="I116" s="373"/>
      <c r="J116" s="373"/>
      <c r="K116" s="373"/>
      <c r="L116" s="368"/>
      <c r="M116" s="368"/>
      <c r="N116" s="368"/>
      <c r="O116" s="368"/>
      <c r="P116" s="368"/>
      <c r="Q116" s="368"/>
      <c r="R116" s="368"/>
      <c r="S116" s="368"/>
      <c r="T116" s="368"/>
      <c r="U116" s="368"/>
      <c r="V116" s="368"/>
      <c r="W116" s="368"/>
      <c r="X116" s="336"/>
    </row>
    <row r="117" spans="1:24" ht="12.75">
      <c r="A117" s="332"/>
      <c r="B117" s="368"/>
      <c r="C117" s="368"/>
      <c r="D117" s="368"/>
      <c r="E117" s="373"/>
      <c r="F117" s="373"/>
      <c r="G117" s="373"/>
      <c r="H117" s="373"/>
      <c r="I117" s="373"/>
      <c r="J117" s="373"/>
      <c r="K117" s="373"/>
      <c r="L117" s="368"/>
      <c r="M117" s="368"/>
      <c r="N117" s="368"/>
      <c r="O117" s="368"/>
      <c r="P117" s="368"/>
      <c r="Q117" s="368"/>
      <c r="R117" s="368"/>
      <c r="S117" s="368"/>
      <c r="T117" s="368"/>
      <c r="U117" s="368"/>
      <c r="V117" s="368"/>
      <c r="W117" s="368"/>
      <c r="X117" s="336"/>
    </row>
    <row r="118" spans="1:24" ht="12.75">
      <c r="A118" s="332"/>
      <c r="B118" s="368"/>
      <c r="C118" s="368"/>
      <c r="D118" s="368"/>
      <c r="E118" s="373"/>
      <c r="F118" s="373"/>
      <c r="G118" s="373"/>
      <c r="H118" s="373"/>
      <c r="I118" s="373"/>
      <c r="J118" s="373"/>
      <c r="K118" s="373"/>
      <c r="L118" s="368"/>
      <c r="M118" s="368"/>
      <c r="N118" s="368"/>
      <c r="O118" s="368"/>
      <c r="P118" s="368"/>
      <c r="Q118" s="368"/>
      <c r="R118" s="368"/>
      <c r="S118" s="368"/>
      <c r="T118" s="368"/>
      <c r="U118" s="368"/>
      <c r="V118" s="368"/>
      <c r="W118" s="368"/>
      <c r="X118" s="336"/>
    </row>
    <row r="119" spans="1:24" ht="12.75">
      <c r="A119" s="332"/>
      <c r="B119" s="368"/>
      <c r="C119" s="368"/>
      <c r="D119" s="368"/>
      <c r="E119" s="373"/>
      <c r="F119" s="373"/>
      <c r="G119" s="373"/>
      <c r="H119" s="373"/>
      <c r="I119" s="373"/>
      <c r="J119" s="373"/>
      <c r="K119" s="373"/>
      <c r="L119" s="368"/>
      <c r="M119" s="368"/>
      <c r="N119" s="368"/>
      <c r="O119" s="368"/>
      <c r="P119" s="368"/>
      <c r="Q119" s="368"/>
      <c r="R119" s="368"/>
      <c r="S119" s="368"/>
      <c r="T119" s="368"/>
      <c r="U119" s="368"/>
      <c r="V119" s="368"/>
      <c r="W119" s="368"/>
      <c r="X119" s="336"/>
    </row>
    <row r="120" spans="1:24" ht="12.75">
      <c r="A120" s="332"/>
      <c r="B120" s="368"/>
      <c r="C120" s="368"/>
      <c r="D120" s="368"/>
      <c r="E120" s="373"/>
      <c r="F120" s="373"/>
      <c r="G120" s="373"/>
      <c r="H120" s="373"/>
      <c r="I120" s="373"/>
      <c r="J120" s="373"/>
      <c r="K120" s="373"/>
      <c r="L120" s="368"/>
      <c r="M120" s="368"/>
      <c r="N120" s="368"/>
      <c r="O120" s="368"/>
      <c r="P120" s="368"/>
      <c r="Q120" s="368"/>
      <c r="R120" s="368"/>
      <c r="S120" s="368"/>
      <c r="T120" s="368"/>
      <c r="U120" s="368"/>
      <c r="V120" s="368"/>
      <c r="W120" s="368"/>
      <c r="X120" s="336"/>
    </row>
    <row r="121" spans="1:24" ht="12.75">
      <c r="A121" s="332"/>
      <c r="B121" s="368"/>
      <c r="C121" s="368"/>
      <c r="D121" s="368"/>
      <c r="E121" s="373"/>
      <c r="F121" s="373"/>
      <c r="G121" s="373"/>
      <c r="H121" s="373"/>
      <c r="I121" s="373"/>
      <c r="J121" s="373"/>
      <c r="K121" s="373"/>
      <c r="L121" s="368"/>
      <c r="M121" s="368"/>
      <c r="N121" s="368"/>
      <c r="O121" s="368"/>
      <c r="P121" s="368"/>
      <c r="Q121" s="368"/>
      <c r="R121" s="368"/>
      <c r="S121" s="368"/>
      <c r="T121" s="368"/>
      <c r="U121" s="368"/>
      <c r="V121" s="368"/>
      <c r="W121" s="368"/>
      <c r="X121" s="336"/>
    </row>
    <row r="122" spans="1:24" ht="12.75">
      <c r="A122" s="332"/>
      <c r="B122" s="368"/>
      <c r="C122" s="368"/>
      <c r="D122" s="368"/>
      <c r="E122" s="373"/>
      <c r="F122" s="373"/>
      <c r="G122" s="373"/>
      <c r="H122" s="373"/>
      <c r="I122" s="373"/>
      <c r="J122" s="373"/>
      <c r="K122" s="373"/>
      <c r="L122" s="368"/>
      <c r="M122" s="368"/>
      <c r="N122" s="368"/>
      <c r="O122" s="368"/>
      <c r="P122" s="368"/>
      <c r="Q122" s="368"/>
      <c r="R122" s="368"/>
      <c r="S122" s="368"/>
      <c r="T122" s="368"/>
      <c r="U122" s="368"/>
      <c r="V122" s="368"/>
      <c r="W122" s="368"/>
      <c r="X122" s="336"/>
    </row>
    <row r="123" spans="1:24" ht="12.75">
      <c r="A123" s="332"/>
      <c r="B123" s="368"/>
      <c r="C123" s="368"/>
      <c r="D123" s="368"/>
      <c r="E123" s="373"/>
      <c r="F123" s="373"/>
      <c r="G123" s="373"/>
      <c r="H123" s="373"/>
      <c r="I123" s="373"/>
      <c r="J123" s="373"/>
      <c r="K123" s="373"/>
      <c r="L123" s="368"/>
      <c r="M123" s="368"/>
      <c r="N123" s="368"/>
      <c r="O123" s="368"/>
      <c r="P123" s="368"/>
      <c r="Q123" s="368"/>
      <c r="R123" s="368"/>
      <c r="S123" s="368"/>
      <c r="T123" s="368"/>
      <c r="U123" s="368"/>
      <c r="V123" s="368"/>
      <c r="W123" s="368"/>
      <c r="X123" s="336"/>
    </row>
    <row r="124" spans="1:24" ht="12.75">
      <c r="A124" s="332"/>
      <c r="B124" s="368"/>
      <c r="C124" s="368"/>
      <c r="D124" s="368"/>
      <c r="E124" s="373"/>
      <c r="F124" s="373"/>
      <c r="G124" s="373"/>
      <c r="H124" s="373"/>
      <c r="I124" s="373"/>
      <c r="J124" s="373"/>
      <c r="K124" s="373"/>
      <c r="L124" s="368"/>
      <c r="M124" s="368"/>
      <c r="N124" s="368"/>
      <c r="O124" s="368"/>
      <c r="P124" s="368"/>
      <c r="Q124" s="368"/>
      <c r="R124" s="368"/>
      <c r="S124" s="368"/>
      <c r="T124" s="368"/>
      <c r="U124" s="368"/>
      <c r="V124" s="368"/>
      <c r="W124" s="368"/>
      <c r="X124" s="336"/>
    </row>
    <row r="125" spans="1:24" ht="12.75">
      <c r="A125" s="332"/>
      <c r="B125" s="368"/>
      <c r="C125" s="368"/>
      <c r="D125" s="368"/>
      <c r="E125" s="373"/>
      <c r="F125" s="373"/>
      <c r="G125" s="373"/>
      <c r="H125" s="373"/>
      <c r="I125" s="373"/>
      <c r="J125" s="373"/>
      <c r="K125" s="373"/>
      <c r="L125" s="368"/>
      <c r="M125" s="368"/>
      <c r="N125" s="368"/>
      <c r="O125" s="368"/>
      <c r="P125" s="368"/>
      <c r="Q125" s="368"/>
      <c r="R125" s="368"/>
      <c r="S125" s="368"/>
      <c r="T125" s="368"/>
      <c r="U125" s="368"/>
      <c r="V125" s="368"/>
      <c r="W125" s="368"/>
      <c r="X125" s="336"/>
    </row>
    <row r="126" spans="1:24" ht="12.75">
      <c r="A126" s="332"/>
      <c r="B126" s="368"/>
      <c r="C126" s="368"/>
      <c r="D126" s="368"/>
      <c r="E126" s="373"/>
      <c r="F126" s="373"/>
      <c r="G126" s="373"/>
      <c r="H126" s="373"/>
      <c r="I126" s="373"/>
      <c r="J126" s="373"/>
      <c r="K126" s="373"/>
      <c r="L126" s="368"/>
      <c r="M126" s="368"/>
      <c r="N126" s="368"/>
      <c r="O126" s="368"/>
      <c r="P126" s="368"/>
      <c r="Q126" s="368"/>
      <c r="R126" s="368"/>
      <c r="S126" s="368"/>
      <c r="T126" s="368"/>
      <c r="U126" s="368"/>
      <c r="V126" s="368"/>
      <c r="W126" s="368"/>
      <c r="X126" s="336"/>
    </row>
    <row r="127" spans="1:24" ht="12.75">
      <c r="A127" s="332"/>
      <c r="B127" s="368"/>
      <c r="C127" s="368"/>
      <c r="D127" s="368"/>
      <c r="E127" s="373"/>
      <c r="F127" s="373"/>
      <c r="G127" s="373"/>
      <c r="H127" s="373"/>
      <c r="I127" s="373"/>
      <c r="J127" s="373"/>
      <c r="K127" s="373"/>
      <c r="L127" s="368"/>
      <c r="M127" s="368"/>
      <c r="N127" s="368"/>
      <c r="O127" s="368"/>
      <c r="P127" s="368"/>
      <c r="Q127" s="368"/>
      <c r="R127" s="368"/>
      <c r="S127" s="368"/>
      <c r="T127" s="368"/>
      <c r="U127" s="368"/>
      <c r="V127" s="368"/>
      <c r="W127" s="368"/>
      <c r="X127" s="336"/>
    </row>
    <row r="128" spans="1:24" ht="12.75">
      <c r="A128" s="332"/>
      <c r="B128" s="368"/>
      <c r="C128" s="368"/>
      <c r="D128" s="368"/>
      <c r="E128" s="373"/>
      <c r="F128" s="373"/>
      <c r="G128" s="373"/>
      <c r="H128" s="373"/>
      <c r="I128" s="373"/>
      <c r="J128" s="373"/>
      <c r="K128" s="373"/>
      <c r="L128" s="368"/>
      <c r="M128" s="368"/>
      <c r="N128" s="368"/>
      <c r="O128" s="368"/>
      <c r="P128" s="368"/>
      <c r="Q128" s="368"/>
      <c r="R128" s="368"/>
      <c r="S128" s="368"/>
      <c r="T128" s="368"/>
      <c r="U128" s="368"/>
      <c r="V128" s="368"/>
      <c r="W128" s="368"/>
      <c r="X128" s="336"/>
    </row>
    <row r="129" spans="1:24" ht="12.75">
      <c r="A129" s="332"/>
      <c r="B129" s="368"/>
      <c r="C129" s="368"/>
      <c r="D129" s="368"/>
      <c r="E129" s="373"/>
      <c r="F129" s="373"/>
      <c r="G129" s="373"/>
      <c r="H129" s="373"/>
      <c r="I129" s="373"/>
      <c r="J129" s="373"/>
      <c r="K129" s="373"/>
      <c r="L129" s="368"/>
      <c r="M129" s="368"/>
      <c r="N129" s="368"/>
      <c r="O129" s="368"/>
      <c r="P129" s="368"/>
      <c r="Q129" s="368"/>
      <c r="R129" s="368"/>
      <c r="S129" s="368"/>
      <c r="T129" s="368"/>
      <c r="U129" s="368"/>
      <c r="V129" s="368"/>
      <c r="W129" s="368"/>
      <c r="X129" s="336"/>
    </row>
    <row r="130" spans="1:24" ht="12.75">
      <c r="A130" s="332"/>
      <c r="B130" s="368"/>
      <c r="C130" s="368"/>
      <c r="D130" s="368"/>
      <c r="E130" s="373"/>
      <c r="F130" s="373"/>
      <c r="G130" s="373"/>
      <c r="H130" s="373"/>
      <c r="I130" s="373"/>
      <c r="J130" s="373"/>
      <c r="K130" s="373"/>
      <c r="L130" s="368"/>
      <c r="M130" s="368"/>
      <c r="N130" s="368"/>
      <c r="O130" s="368"/>
      <c r="P130" s="368"/>
      <c r="Q130" s="368"/>
      <c r="R130" s="368"/>
      <c r="S130" s="368"/>
      <c r="T130" s="368"/>
      <c r="U130" s="368"/>
      <c r="V130" s="368"/>
      <c r="W130" s="368"/>
      <c r="X130" s="336"/>
    </row>
  </sheetData>
  <printOptions horizontalCentered="1"/>
  <pageMargins left="0.5" right="0.5" top="0.75" bottom="0.5" header="0.5" footer="0.5"/>
  <pageSetup horizontalDpi="600" verticalDpi="600" orientation="landscape" scale="75" r:id="rId1"/>
</worksheet>
</file>

<file path=xl/worksheets/sheet9.xml><?xml version="1.0" encoding="utf-8"?>
<worksheet xmlns="http://schemas.openxmlformats.org/spreadsheetml/2006/main" xmlns:r="http://schemas.openxmlformats.org/officeDocument/2006/relationships">
  <dimension ref="A1:AO112"/>
  <sheetViews>
    <sheetView workbookViewId="0" topLeftCell="B2">
      <selection activeCell="B2" sqref="B2"/>
    </sheetView>
  </sheetViews>
  <sheetFormatPr defaultColWidth="9.140625" defaultRowHeight="12.75" outlineLevelRow="1"/>
  <cols>
    <col min="1" max="1" width="0" style="318" hidden="1" customWidth="1"/>
    <col min="2" max="2" width="1.1484375" style="332" customWidth="1"/>
    <col min="3" max="3" width="1.1484375" style="347" customWidth="1"/>
    <col min="4" max="4" width="2.421875" style="347" customWidth="1"/>
    <col min="5" max="5" width="43.28125" style="347" hidden="1" customWidth="1"/>
    <col min="6" max="6" width="59.140625" style="336" customWidth="1"/>
    <col min="7" max="7" width="15.140625" style="349" customWidth="1"/>
    <col min="8" max="8" width="15.140625" style="350" customWidth="1"/>
    <col min="9" max="9" width="16.28125" style="350" customWidth="1"/>
    <col min="10" max="10" width="15.28125" style="350" customWidth="1"/>
    <col min="11" max="11" width="13.7109375" style="350" customWidth="1"/>
    <col min="12" max="13" width="16.00390625" style="350" customWidth="1"/>
    <col min="14" max="14" width="11.57421875" style="368" hidden="1" customWidth="1"/>
    <col min="15" max="15" width="9.140625" style="336" hidden="1" customWidth="1"/>
    <col min="16" max="17" width="9.140625" style="318" customWidth="1"/>
    <col min="18" max="18" width="9.140625" style="318" hidden="1" customWidth="1"/>
    <col min="19" max="16384" width="9.140625" style="318" customWidth="1"/>
  </cols>
  <sheetData>
    <row r="1" spans="1:41" ht="12.75" hidden="1">
      <c r="A1" s="318" t="s">
        <v>1192</v>
      </c>
      <c r="B1" s="332" t="s">
        <v>303</v>
      </c>
      <c r="C1" s="375"/>
      <c r="D1" s="375"/>
      <c r="E1" s="347" t="s">
        <v>304</v>
      </c>
      <c r="F1" s="376" t="s">
        <v>305</v>
      </c>
      <c r="G1" s="322" t="s">
        <v>41</v>
      </c>
      <c r="H1" s="350" t="s">
        <v>85</v>
      </c>
      <c r="I1" s="350" t="s">
        <v>86</v>
      </c>
      <c r="J1" s="350" t="s">
        <v>87</v>
      </c>
      <c r="K1" s="350" t="s">
        <v>88</v>
      </c>
      <c r="L1" s="350" t="s">
        <v>89</v>
      </c>
      <c r="M1" s="350" t="s">
        <v>305</v>
      </c>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row>
    <row r="2" spans="2:41" s="377" customFormat="1" ht="15.75" customHeight="1">
      <c r="B2" s="286" t="s">
        <v>306</v>
      </c>
      <c r="C2" s="378"/>
      <c r="D2" s="378"/>
      <c r="E2" s="379"/>
      <c r="F2" s="84"/>
      <c r="G2" s="380"/>
      <c r="H2" s="381"/>
      <c r="I2" s="382"/>
      <c r="J2" s="381"/>
      <c r="K2" s="383"/>
      <c r="L2" s="381"/>
      <c r="M2" s="384"/>
      <c r="N2" s="385"/>
      <c r="O2" s="386" t="s">
        <v>26</v>
      </c>
      <c r="P2" s="414"/>
      <c r="Q2" s="385"/>
      <c r="R2" s="385" t="s">
        <v>1196</v>
      </c>
      <c r="S2" s="385"/>
      <c r="T2" s="385"/>
      <c r="U2" s="385"/>
      <c r="V2" s="385"/>
      <c r="W2" s="385"/>
      <c r="X2" s="385"/>
      <c r="Y2" s="385"/>
      <c r="Z2" s="385"/>
      <c r="AA2" s="385"/>
      <c r="AB2" s="385"/>
      <c r="AC2" s="385"/>
      <c r="AD2" s="385"/>
      <c r="AE2" s="385"/>
      <c r="AF2" s="385"/>
      <c r="AG2" s="385"/>
      <c r="AH2" s="385"/>
      <c r="AI2" s="385"/>
      <c r="AJ2" s="385"/>
      <c r="AK2" s="385"/>
      <c r="AL2" s="385"/>
      <c r="AM2" s="385"/>
      <c r="AN2" s="385"/>
      <c r="AO2" s="385"/>
    </row>
    <row r="3" spans="2:41" s="331" customFormat="1" ht="15.75" customHeight="1">
      <c r="B3" s="144" t="s">
        <v>90</v>
      </c>
      <c r="C3" s="387"/>
      <c r="D3" s="387"/>
      <c r="E3" s="388"/>
      <c r="F3" s="88"/>
      <c r="G3" s="389"/>
      <c r="H3" s="249"/>
      <c r="I3" s="250"/>
      <c r="J3" s="390"/>
      <c r="K3" s="249"/>
      <c r="L3" s="249"/>
      <c r="M3" s="391"/>
      <c r="N3" s="366"/>
      <c r="O3" s="330"/>
      <c r="P3" s="365"/>
      <c r="Q3" s="366"/>
      <c r="R3" s="366" t="s">
        <v>91</v>
      </c>
      <c r="S3" s="366"/>
      <c r="T3" s="366"/>
      <c r="U3" s="366"/>
      <c r="V3" s="366"/>
      <c r="W3" s="366"/>
      <c r="X3" s="366"/>
      <c r="Y3" s="366"/>
      <c r="Z3" s="366"/>
      <c r="AA3" s="366"/>
      <c r="AB3" s="366"/>
      <c r="AC3" s="366"/>
      <c r="AD3" s="366"/>
      <c r="AE3" s="366"/>
      <c r="AF3" s="366"/>
      <c r="AG3" s="366"/>
      <c r="AH3" s="366"/>
      <c r="AI3" s="366"/>
      <c r="AJ3" s="366"/>
      <c r="AK3" s="366"/>
      <c r="AL3" s="366"/>
      <c r="AM3" s="366"/>
      <c r="AN3" s="366"/>
      <c r="AO3" s="366"/>
    </row>
    <row r="4" spans="2:41" ht="15.75" customHeight="1">
      <c r="B4" s="252" t="s">
        <v>128</v>
      </c>
      <c r="C4" s="333"/>
      <c r="D4" s="333"/>
      <c r="E4" s="305"/>
      <c r="F4" s="94"/>
      <c r="G4" s="392"/>
      <c r="H4" s="290"/>
      <c r="I4" s="290"/>
      <c r="J4" s="290"/>
      <c r="K4" s="290"/>
      <c r="L4" s="290"/>
      <c r="M4" s="337"/>
      <c r="P4" s="367"/>
      <c r="Q4" s="368"/>
      <c r="R4" s="368" t="s">
        <v>424</v>
      </c>
      <c r="S4" s="368"/>
      <c r="T4" s="368"/>
      <c r="U4" s="368"/>
      <c r="V4" s="368"/>
      <c r="W4" s="368"/>
      <c r="X4" s="368"/>
      <c r="Y4" s="368"/>
      <c r="Z4" s="368"/>
      <c r="AA4" s="368"/>
      <c r="AB4" s="368"/>
      <c r="AC4" s="368"/>
      <c r="AD4" s="368"/>
      <c r="AE4" s="368"/>
      <c r="AF4" s="368"/>
      <c r="AG4" s="368"/>
      <c r="AH4" s="368"/>
      <c r="AI4" s="368"/>
      <c r="AJ4" s="368"/>
      <c r="AK4" s="368"/>
      <c r="AL4" s="368"/>
      <c r="AM4" s="368"/>
      <c r="AN4" s="368"/>
      <c r="AO4" s="368"/>
    </row>
    <row r="5" spans="2:41" ht="12.75" customHeight="1">
      <c r="B5" s="257"/>
      <c r="C5" s="393"/>
      <c r="D5" s="393"/>
      <c r="E5" s="306"/>
      <c r="F5" s="99"/>
      <c r="G5" s="394"/>
      <c r="H5" s="292"/>
      <c r="I5" s="292"/>
      <c r="J5" s="292"/>
      <c r="K5" s="292"/>
      <c r="L5" s="292"/>
      <c r="M5" s="395"/>
      <c r="N5" s="396"/>
      <c r="P5" s="367"/>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row>
    <row r="6" spans="2:41" s="340" customFormat="1" ht="39" customHeight="1">
      <c r="B6" s="341"/>
      <c r="C6" s="342"/>
      <c r="D6" s="342"/>
      <c r="E6" s="342"/>
      <c r="F6" s="397"/>
      <c r="G6" s="264" t="s">
        <v>49</v>
      </c>
      <c r="H6" s="344" t="s">
        <v>92</v>
      </c>
      <c r="I6" s="344" t="s">
        <v>93</v>
      </c>
      <c r="J6" s="344" t="s">
        <v>94</v>
      </c>
      <c r="K6" s="344" t="s">
        <v>53</v>
      </c>
      <c r="L6" s="344" t="s">
        <v>54</v>
      </c>
      <c r="M6" s="344" t="s">
        <v>55</v>
      </c>
      <c r="N6" s="370"/>
      <c r="O6" s="397"/>
      <c r="P6" s="369"/>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row>
    <row r="7" spans="2:41" s="398" customFormat="1" ht="12.75" customHeight="1">
      <c r="B7" s="399" t="s">
        <v>95</v>
      </c>
      <c r="C7" s="400"/>
      <c r="D7" s="400"/>
      <c r="E7" s="401"/>
      <c r="F7" s="402"/>
      <c r="G7" s="403"/>
      <c r="H7" s="404"/>
      <c r="I7" s="404"/>
      <c r="J7" s="404"/>
      <c r="K7" s="404"/>
      <c r="L7" s="404"/>
      <c r="M7" s="404"/>
      <c r="N7" s="405"/>
      <c r="O7" s="402"/>
      <c r="P7" s="41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row>
    <row r="8" spans="3:41" ht="12.75" customHeight="1">
      <c r="C8" s="346" t="s">
        <v>96</v>
      </c>
      <c r="D8" s="346"/>
      <c r="P8" s="367"/>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row>
    <row r="9" spans="1:41" ht="12.75" outlineLevel="1">
      <c r="A9" s="318" t="s">
        <v>97</v>
      </c>
      <c r="C9" s="375"/>
      <c r="D9" s="375"/>
      <c r="E9" s="347" t="s">
        <v>98</v>
      </c>
      <c r="F9" s="376" t="str">
        <f aca="true" t="shared" si="0" ref="F9:F27">UPPER(E9)</f>
        <v>BEIMDIEK SCHOLARSHIP FUND</v>
      </c>
      <c r="G9" s="352">
        <v>22359.8</v>
      </c>
      <c r="H9" s="406">
        <v>100</v>
      </c>
      <c r="I9" s="406">
        <v>-580.37</v>
      </c>
      <c r="J9" s="406">
        <v>236.66</v>
      </c>
      <c r="K9" s="406">
        <v>0</v>
      </c>
      <c r="L9" s="406">
        <v>0</v>
      </c>
      <c r="M9" s="406">
        <f aca="true" t="shared" si="1" ref="M9:M27">G9+H9+I9+J9-K9+L9</f>
        <v>22116.09</v>
      </c>
      <c r="P9" s="367"/>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row>
    <row r="10" spans="1:41" ht="12.75" outlineLevel="1">
      <c r="A10" s="318" t="s">
        <v>99</v>
      </c>
      <c r="C10" s="375"/>
      <c r="D10" s="375"/>
      <c r="E10" s="347" t="s">
        <v>100</v>
      </c>
      <c r="F10" s="376" t="str">
        <f t="shared" si="0"/>
        <v>ENDOWED CHAIRS - STATE MATCH</v>
      </c>
      <c r="G10" s="355">
        <v>25252083.08</v>
      </c>
      <c r="H10" s="360">
        <v>0</v>
      </c>
      <c r="I10" s="360">
        <v>-1045761.66</v>
      </c>
      <c r="J10" s="360">
        <v>215262.12</v>
      </c>
      <c r="K10" s="360">
        <v>0</v>
      </c>
      <c r="L10" s="360">
        <v>-115369.75</v>
      </c>
      <c r="M10" s="360">
        <f t="shared" si="1"/>
        <v>24306213.79</v>
      </c>
      <c r="P10" s="367"/>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row>
    <row r="11" spans="1:41" ht="12.75" outlineLevel="1">
      <c r="A11" s="318" t="s">
        <v>101</v>
      </c>
      <c r="C11" s="375"/>
      <c r="D11" s="375"/>
      <c r="E11" s="347" t="s">
        <v>102</v>
      </c>
      <c r="F11" s="376" t="str">
        <f t="shared" si="0"/>
        <v>AMES &amp; FARLEY EDUCATION FUND</v>
      </c>
      <c r="G11" s="355">
        <v>1774883.34</v>
      </c>
      <c r="H11" s="360">
        <v>0</v>
      </c>
      <c r="I11" s="360">
        <v>-35007.41</v>
      </c>
      <c r="J11" s="360">
        <v>18794.08</v>
      </c>
      <c r="K11" s="360">
        <v>0</v>
      </c>
      <c r="L11" s="360">
        <v>0</v>
      </c>
      <c r="M11" s="360">
        <f t="shared" si="1"/>
        <v>1758670.0100000002</v>
      </c>
      <c r="P11" s="367"/>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row>
    <row r="12" spans="1:41" ht="12.75" outlineLevel="1">
      <c r="A12" s="318" t="s">
        <v>103</v>
      </c>
      <c r="C12" s="375"/>
      <c r="D12" s="375"/>
      <c r="E12" s="347" t="s">
        <v>104</v>
      </c>
      <c r="F12" s="376" t="str">
        <f t="shared" si="0"/>
        <v>GUNDLACH MEM SCHOLARSHIPS</v>
      </c>
      <c r="G12" s="355">
        <v>389856.58</v>
      </c>
      <c r="H12" s="360">
        <v>0</v>
      </c>
      <c r="I12" s="360">
        <v>-9432.29</v>
      </c>
      <c r="J12" s="360">
        <v>4059.9</v>
      </c>
      <c r="K12" s="360">
        <v>0</v>
      </c>
      <c r="L12" s="360">
        <v>0</v>
      </c>
      <c r="M12" s="360">
        <f t="shared" si="1"/>
        <v>384484.19000000006</v>
      </c>
      <c r="P12" s="367"/>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row>
    <row r="13" spans="1:41" ht="12.75" outlineLevel="1">
      <c r="A13" s="318" t="s">
        <v>105</v>
      </c>
      <c r="C13" s="375"/>
      <c r="D13" s="375"/>
      <c r="E13" s="347" t="s">
        <v>106</v>
      </c>
      <c r="F13" s="376" t="str">
        <f t="shared" si="0"/>
        <v>HARGIS MEMORIAL SCHP</v>
      </c>
      <c r="G13" s="355">
        <v>5641.82</v>
      </c>
      <c r="H13" s="360">
        <v>0</v>
      </c>
      <c r="I13" s="360">
        <v>-31.34</v>
      </c>
      <c r="J13" s="360">
        <v>144.78</v>
      </c>
      <c r="K13" s="360">
        <v>0</v>
      </c>
      <c r="L13" s="360">
        <v>0</v>
      </c>
      <c r="M13" s="360">
        <f t="shared" si="1"/>
        <v>5755.259999999999</v>
      </c>
      <c r="P13" s="367"/>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row>
    <row r="14" spans="1:41" ht="12.75" outlineLevel="1">
      <c r="A14" s="318" t="s">
        <v>107</v>
      </c>
      <c r="C14" s="375"/>
      <c r="D14" s="375"/>
      <c r="E14" s="347" t="s">
        <v>108</v>
      </c>
      <c r="F14" s="376" t="str">
        <f t="shared" si="0"/>
        <v>MCKINNEY SCHOLAR/ATHLETE</v>
      </c>
      <c r="G14" s="355">
        <v>34063.29</v>
      </c>
      <c r="H14" s="360">
        <v>0</v>
      </c>
      <c r="I14" s="360">
        <v>-655.62</v>
      </c>
      <c r="J14" s="360">
        <v>361.23</v>
      </c>
      <c r="K14" s="360">
        <v>0</v>
      </c>
      <c r="L14" s="360">
        <v>0</v>
      </c>
      <c r="M14" s="360">
        <f t="shared" si="1"/>
        <v>33768.9</v>
      </c>
      <c r="P14" s="367"/>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row>
    <row r="15" spans="1:41" ht="12.75" outlineLevel="1">
      <c r="A15" s="318" t="s">
        <v>109</v>
      </c>
      <c r="C15" s="375"/>
      <c r="D15" s="375"/>
      <c r="E15" s="347" t="s">
        <v>110</v>
      </c>
      <c r="F15" s="376" t="str">
        <f t="shared" si="0"/>
        <v>MCKINNEY SHORT FICTION AWD</v>
      </c>
      <c r="G15" s="355">
        <v>21647.5</v>
      </c>
      <c r="H15" s="360">
        <v>0</v>
      </c>
      <c r="I15" s="360">
        <v>-431.71</v>
      </c>
      <c r="J15" s="360">
        <v>229.15</v>
      </c>
      <c r="K15" s="360">
        <v>0</v>
      </c>
      <c r="L15" s="360">
        <v>0</v>
      </c>
      <c r="M15" s="360">
        <f t="shared" si="1"/>
        <v>21444.940000000002</v>
      </c>
      <c r="P15" s="367"/>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row>
    <row r="16" spans="1:41" ht="12.75" outlineLevel="1">
      <c r="A16" s="318" t="s">
        <v>111</v>
      </c>
      <c r="C16" s="375"/>
      <c r="D16" s="375"/>
      <c r="E16" s="347" t="s">
        <v>112</v>
      </c>
      <c r="F16" s="376" t="str">
        <f t="shared" si="0"/>
        <v>NOYES FOUNDATION</v>
      </c>
      <c r="G16" s="355">
        <v>112431.04</v>
      </c>
      <c r="H16" s="360">
        <v>0</v>
      </c>
      <c r="I16" s="360">
        <v>-2938.45</v>
      </c>
      <c r="J16" s="360">
        <v>1162.12</v>
      </c>
      <c r="K16" s="360">
        <v>0</v>
      </c>
      <c r="L16" s="360">
        <v>0</v>
      </c>
      <c r="M16" s="360">
        <f t="shared" si="1"/>
        <v>110654.70999999999</v>
      </c>
      <c r="P16" s="367"/>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row>
    <row r="17" spans="1:41" ht="12.75" outlineLevel="1">
      <c r="A17" s="318" t="s">
        <v>113</v>
      </c>
      <c r="C17" s="375"/>
      <c r="D17" s="375"/>
      <c r="E17" s="347" t="s">
        <v>114</v>
      </c>
      <c r="F17" s="376" t="str">
        <f t="shared" si="0"/>
        <v>TEMPLIN ENDOWMENT</v>
      </c>
      <c r="G17" s="355">
        <v>102835.8</v>
      </c>
      <c r="H17" s="360">
        <v>0</v>
      </c>
      <c r="I17" s="360">
        <v>-2496.97</v>
      </c>
      <c r="J17" s="360">
        <v>1070.32</v>
      </c>
      <c r="K17" s="360">
        <v>0</v>
      </c>
      <c r="L17" s="360">
        <v>0</v>
      </c>
      <c r="M17" s="360">
        <f t="shared" si="1"/>
        <v>101409.15000000001</v>
      </c>
      <c r="P17" s="367"/>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row>
    <row r="18" spans="1:41" ht="12.75" outlineLevel="1">
      <c r="A18" s="318" t="s">
        <v>115</v>
      </c>
      <c r="C18" s="375"/>
      <c r="D18" s="375"/>
      <c r="E18" s="347" t="s">
        <v>116</v>
      </c>
      <c r="F18" s="376" t="str">
        <f t="shared" si="0"/>
        <v>TRANS WORLD AIRLINE SCHP</v>
      </c>
      <c r="G18" s="355">
        <v>924143.7</v>
      </c>
      <c r="H18" s="360">
        <v>0</v>
      </c>
      <c r="I18" s="360">
        <v>-24153.07</v>
      </c>
      <c r="J18" s="360">
        <v>9552.22</v>
      </c>
      <c r="K18" s="360">
        <v>0</v>
      </c>
      <c r="L18" s="360">
        <v>0</v>
      </c>
      <c r="M18" s="360">
        <f t="shared" si="1"/>
        <v>909542.85</v>
      </c>
      <c r="P18" s="367"/>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row>
    <row r="19" spans="1:41" ht="12.75" outlineLevel="1">
      <c r="A19" s="318" t="s">
        <v>117</v>
      </c>
      <c r="C19" s="375"/>
      <c r="D19" s="375"/>
      <c r="E19" s="347" t="s">
        <v>118</v>
      </c>
      <c r="F19" s="376" t="str">
        <f t="shared" si="0"/>
        <v>WAGGONER SCHOLARHIP</v>
      </c>
      <c r="G19" s="355">
        <v>60783.31</v>
      </c>
      <c r="H19" s="360">
        <v>0</v>
      </c>
      <c r="I19" s="360">
        <v>-1510.95</v>
      </c>
      <c r="J19" s="360">
        <v>631.23</v>
      </c>
      <c r="K19" s="360">
        <v>0</v>
      </c>
      <c r="L19" s="360">
        <v>0</v>
      </c>
      <c r="M19" s="360">
        <f t="shared" si="1"/>
        <v>59903.590000000004</v>
      </c>
      <c r="P19" s="367"/>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row>
    <row r="20" spans="1:41" ht="12.75" outlineLevel="1">
      <c r="A20" s="318" t="s">
        <v>119</v>
      </c>
      <c r="C20" s="375"/>
      <c r="D20" s="375"/>
      <c r="E20" s="347" t="s">
        <v>120</v>
      </c>
      <c r="F20" s="376" t="str">
        <f t="shared" si="0"/>
        <v>STRODE SCHOLARSHIP FUND</v>
      </c>
      <c r="G20" s="355">
        <v>89874.79</v>
      </c>
      <c r="H20" s="360">
        <v>0</v>
      </c>
      <c r="I20" s="360">
        <v>-2348.94</v>
      </c>
      <c r="J20" s="360">
        <v>928.98</v>
      </c>
      <c r="K20" s="360">
        <v>0</v>
      </c>
      <c r="L20" s="360">
        <v>0</v>
      </c>
      <c r="M20" s="360">
        <f t="shared" si="1"/>
        <v>88454.82999999999</v>
      </c>
      <c r="P20" s="367"/>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row>
    <row r="21" spans="1:41" ht="12.75" outlineLevel="1">
      <c r="A21" s="318" t="s">
        <v>121</v>
      </c>
      <c r="C21" s="375"/>
      <c r="D21" s="375"/>
      <c r="E21" s="347" t="s">
        <v>122</v>
      </c>
      <c r="F21" s="376" t="str">
        <f t="shared" si="0"/>
        <v>CARNAHAN MEM SCHP</v>
      </c>
      <c r="G21" s="355">
        <v>29404.85</v>
      </c>
      <c r="H21" s="360">
        <v>0</v>
      </c>
      <c r="I21" s="360">
        <v>-762.15</v>
      </c>
      <c r="J21" s="360">
        <v>303.99</v>
      </c>
      <c r="K21" s="360">
        <v>0</v>
      </c>
      <c r="L21" s="360">
        <v>0</v>
      </c>
      <c r="M21" s="360">
        <f t="shared" si="1"/>
        <v>28946.69</v>
      </c>
      <c r="P21" s="367"/>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row>
    <row r="22" spans="1:41" ht="12.75" outlineLevel="1">
      <c r="A22" s="318" t="s">
        <v>123</v>
      </c>
      <c r="C22" s="375"/>
      <c r="D22" s="375"/>
      <c r="E22" s="347" t="s">
        <v>124</v>
      </c>
      <c r="F22" s="376" t="str">
        <f t="shared" si="0"/>
        <v>EVELYN SUE LUMB WESTRAN SCHP</v>
      </c>
      <c r="G22" s="355">
        <v>24057.98</v>
      </c>
      <c r="H22" s="360">
        <v>55</v>
      </c>
      <c r="I22" s="360">
        <v>-628.24</v>
      </c>
      <c r="J22" s="360">
        <v>251.56</v>
      </c>
      <c r="K22" s="360">
        <v>0</v>
      </c>
      <c r="L22" s="360">
        <v>0</v>
      </c>
      <c r="M22" s="360">
        <f t="shared" si="1"/>
        <v>23736.3</v>
      </c>
      <c r="P22" s="367"/>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row>
    <row r="23" spans="1:41" ht="12.75" outlineLevel="1">
      <c r="A23" s="318" t="s">
        <v>125</v>
      </c>
      <c r="C23" s="375"/>
      <c r="D23" s="375"/>
      <c r="E23" s="347" t="s">
        <v>126</v>
      </c>
      <c r="F23" s="376" t="str">
        <f t="shared" si="0"/>
        <v>ALBERTA CAQUELARD SCHOLARSHIP</v>
      </c>
      <c r="G23" s="355">
        <v>0</v>
      </c>
      <c r="H23" s="360">
        <v>76250</v>
      </c>
      <c r="I23" s="360">
        <v>1197.44</v>
      </c>
      <c r="J23" s="360">
        <v>2907.8</v>
      </c>
      <c r="K23" s="360">
        <v>0</v>
      </c>
      <c r="L23" s="360">
        <v>0</v>
      </c>
      <c r="M23" s="360">
        <f t="shared" si="1"/>
        <v>80355.24</v>
      </c>
      <c r="P23" s="367"/>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row>
    <row r="24" spans="1:41" ht="12.75" outlineLevel="1">
      <c r="A24" s="318" t="s">
        <v>127</v>
      </c>
      <c r="C24" s="375"/>
      <c r="D24" s="375"/>
      <c r="E24" s="347" t="s">
        <v>129</v>
      </c>
      <c r="F24" s="376" t="str">
        <f t="shared" si="0"/>
        <v>PETER POTTER SCHOLARSHIP</v>
      </c>
      <c r="G24" s="355">
        <v>0</v>
      </c>
      <c r="H24" s="360">
        <v>0</v>
      </c>
      <c r="I24" s="360">
        <v>4545.71</v>
      </c>
      <c r="J24" s="360">
        <v>12335.8</v>
      </c>
      <c r="K24" s="360">
        <v>0</v>
      </c>
      <c r="L24" s="360">
        <v>294616.39</v>
      </c>
      <c r="M24" s="360">
        <f t="shared" si="1"/>
        <v>311497.9</v>
      </c>
      <c r="P24" s="367"/>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row>
    <row r="25" spans="1:41" ht="12.75" outlineLevel="1">
      <c r="A25" s="318" t="s">
        <v>59</v>
      </c>
      <c r="C25" s="375"/>
      <c r="D25" s="375"/>
      <c r="E25" s="347" t="s">
        <v>60</v>
      </c>
      <c r="F25" s="376" t="str">
        <f t="shared" si="0"/>
        <v>CHRISTIAN LOAN FUND</v>
      </c>
      <c r="G25" s="355">
        <v>106950.13</v>
      </c>
      <c r="H25" s="360">
        <v>0</v>
      </c>
      <c r="I25" s="360">
        <v>-2795.2</v>
      </c>
      <c r="J25" s="360">
        <v>1105.45</v>
      </c>
      <c r="K25" s="360">
        <v>0</v>
      </c>
      <c r="L25" s="360">
        <v>0</v>
      </c>
      <c r="M25" s="360">
        <f t="shared" si="1"/>
        <v>105260.38</v>
      </c>
      <c r="P25" s="367"/>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row>
    <row r="26" spans="1:41" ht="12.75" outlineLevel="1">
      <c r="A26" s="318" t="s">
        <v>63</v>
      </c>
      <c r="C26" s="375"/>
      <c r="D26" s="375"/>
      <c r="E26" s="347" t="s">
        <v>64</v>
      </c>
      <c r="F26" s="376" t="str">
        <f t="shared" si="0"/>
        <v>HARTVIGSEN STUDENT LOAN</v>
      </c>
      <c r="G26" s="355">
        <v>1248382.14</v>
      </c>
      <c r="H26" s="360">
        <v>0</v>
      </c>
      <c r="I26" s="360">
        <v>-32627.25</v>
      </c>
      <c r="J26" s="360">
        <v>12903.64</v>
      </c>
      <c r="K26" s="360">
        <v>0</v>
      </c>
      <c r="L26" s="360">
        <v>0</v>
      </c>
      <c r="M26" s="360">
        <f t="shared" si="1"/>
        <v>1228658.5299999998</v>
      </c>
      <c r="P26" s="367"/>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row>
    <row r="27" spans="1:41" ht="12.75" outlineLevel="1">
      <c r="A27" s="318" t="s">
        <v>67</v>
      </c>
      <c r="C27" s="375"/>
      <c r="D27" s="375"/>
      <c r="E27" s="347" t="s">
        <v>68</v>
      </c>
      <c r="F27" s="376" t="str">
        <f t="shared" si="0"/>
        <v>NELSON STUDENT LOAN</v>
      </c>
      <c r="G27" s="355">
        <v>56432.79</v>
      </c>
      <c r="H27" s="360">
        <v>0</v>
      </c>
      <c r="I27" s="360">
        <v>-1474.89</v>
      </c>
      <c r="J27" s="360">
        <v>583.3</v>
      </c>
      <c r="K27" s="360">
        <v>0</v>
      </c>
      <c r="L27" s="360">
        <v>0</v>
      </c>
      <c r="M27" s="360">
        <f t="shared" si="1"/>
        <v>55541.200000000004</v>
      </c>
      <c r="P27" s="367"/>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row>
    <row r="28" spans="1:41" ht="12.75" customHeight="1">
      <c r="A28" s="318" t="s">
        <v>130</v>
      </c>
      <c r="E28" s="357" t="s">
        <v>131</v>
      </c>
      <c r="F28" s="407" t="str">
        <f>UPPER(E28)</f>
        <v>TOTAL INCOME RESTRICTED</v>
      </c>
      <c r="G28" s="280">
        <v>30255831.939999994</v>
      </c>
      <c r="H28" s="279">
        <v>76405</v>
      </c>
      <c r="I28" s="279">
        <v>-1157893.36</v>
      </c>
      <c r="J28" s="279">
        <v>282824.33</v>
      </c>
      <c r="K28" s="279">
        <v>0</v>
      </c>
      <c r="L28" s="279">
        <v>179246.64</v>
      </c>
      <c r="M28" s="279">
        <f>G28+H28+I28+J28-K28+L28</f>
        <v>29636414.549999993</v>
      </c>
      <c r="P28" s="367"/>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row>
    <row r="29" spans="7:41" ht="12.75" customHeight="1">
      <c r="G29" s="280"/>
      <c r="H29" s="279"/>
      <c r="I29" s="279"/>
      <c r="J29" s="279"/>
      <c r="K29" s="279"/>
      <c r="L29" s="279"/>
      <c r="M29" s="279"/>
      <c r="P29" s="367"/>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row>
    <row r="30" spans="4:41" ht="12.75" customHeight="1">
      <c r="D30" s="400" t="s">
        <v>132</v>
      </c>
      <c r="E30" s="408"/>
      <c r="F30" s="409"/>
      <c r="G30" s="280">
        <f aca="true" t="shared" si="2" ref="G30:M30">G28</f>
        <v>30255831.939999994</v>
      </c>
      <c r="H30" s="279">
        <f t="shared" si="2"/>
        <v>76405</v>
      </c>
      <c r="I30" s="279">
        <f t="shared" si="2"/>
        <v>-1157893.36</v>
      </c>
      <c r="J30" s="279">
        <f t="shared" si="2"/>
        <v>282824.33</v>
      </c>
      <c r="K30" s="279">
        <f t="shared" si="2"/>
        <v>0</v>
      </c>
      <c r="L30" s="279">
        <f t="shared" si="2"/>
        <v>179246.64</v>
      </c>
      <c r="M30" s="279">
        <f t="shared" si="2"/>
        <v>29636414.549999993</v>
      </c>
      <c r="P30" s="367"/>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row>
    <row r="31" spans="5:41" ht="12.75" customHeight="1">
      <c r="E31" s="346"/>
      <c r="F31" s="410"/>
      <c r="G31" s="359"/>
      <c r="H31" s="360"/>
      <c r="I31" s="360"/>
      <c r="J31" s="360"/>
      <c r="K31" s="360"/>
      <c r="L31" s="360"/>
      <c r="M31" s="360"/>
      <c r="P31" s="367"/>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row>
    <row r="32" spans="2:41" ht="12.75" customHeight="1">
      <c r="B32" s="345" t="s">
        <v>133</v>
      </c>
      <c r="G32" s="359"/>
      <c r="H32" s="360"/>
      <c r="I32" s="360"/>
      <c r="J32" s="360"/>
      <c r="K32" s="360"/>
      <c r="L32" s="360"/>
      <c r="M32" s="360"/>
      <c r="P32" s="367"/>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row>
    <row r="33" spans="3:41" ht="12.75" customHeight="1">
      <c r="C33" s="346" t="s">
        <v>96</v>
      </c>
      <c r="D33" s="346"/>
      <c r="G33" s="359"/>
      <c r="H33" s="360"/>
      <c r="I33" s="360"/>
      <c r="J33" s="360"/>
      <c r="K33" s="360"/>
      <c r="L33" s="360"/>
      <c r="M33" s="360"/>
      <c r="P33" s="367"/>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row>
    <row r="34" spans="1:41" ht="12.75" outlineLevel="1">
      <c r="A34" s="318" t="s">
        <v>134</v>
      </c>
      <c r="C34" s="375"/>
      <c r="D34" s="375"/>
      <c r="E34" s="347" t="s">
        <v>135</v>
      </c>
      <c r="F34" s="376" t="str">
        <f>UPPER(E34)</f>
        <v>BASORE ENDOWMENT</v>
      </c>
      <c r="G34" s="355">
        <v>273321.04</v>
      </c>
      <c r="H34" s="360">
        <v>0</v>
      </c>
      <c r="I34" s="360">
        <v>-7588.96</v>
      </c>
      <c r="J34" s="360">
        <v>1817.99</v>
      </c>
      <c r="K34" s="360">
        <v>0</v>
      </c>
      <c r="L34" s="360">
        <v>-24000</v>
      </c>
      <c r="M34" s="360">
        <f>G34+H34+I34+J34-K34+L34</f>
        <v>243550.06999999995</v>
      </c>
      <c r="P34" s="367"/>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row>
    <row r="35" spans="1:41" ht="12.75" outlineLevel="1">
      <c r="A35" s="318" t="s">
        <v>136</v>
      </c>
      <c r="C35" s="375"/>
      <c r="D35" s="375"/>
      <c r="E35" s="347" t="s">
        <v>137</v>
      </c>
      <c r="F35" s="376" t="str">
        <f>UPPER(E35)</f>
        <v>PAYNE MEM FOUNDATION</v>
      </c>
      <c r="G35" s="355">
        <v>2064529.58</v>
      </c>
      <c r="H35" s="360">
        <v>0</v>
      </c>
      <c r="I35" s="360">
        <v>-53957.78</v>
      </c>
      <c r="J35" s="360">
        <v>21339.57</v>
      </c>
      <c r="K35" s="360">
        <v>0</v>
      </c>
      <c r="L35" s="360">
        <v>0</v>
      </c>
      <c r="M35" s="360">
        <f>G35+H35+I35+J35-K35+L35</f>
        <v>2031911.37</v>
      </c>
      <c r="P35" s="367"/>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row>
    <row r="36" spans="1:41" ht="12.75" customHeight="1">
      <c r="A36" s="318" t="s">
        <v>138</v>
      </c>
      <c r="E36" s="357" t="s">
        <v>131</v>
      </c>
      <c r="F36" s="407" t="str">
        <f>UPPER(E36)</f>
        <v>TOTAL INCOME RESTRICTED</v>
      </c>
      <c r="G36" s="280">
        <v>2337850.62</v>
      </c>
      <c r="H36" s="279">
        <v>0</v>
      </c>
      <c r="I36" s="279">
        <v>-61546.74</v>
      </c>
      <c r="J36" s="279">
        <v>23157.56</v>
      </c>
      <c r="K36" s="279">
        <v>0</v>
      </c>
      <c r="L36" s="279">
        <v>-24000</v>
      </c>
      <c r="M36" s="279">
        <f>G36+H36+I36+J36-K36+L36</f>
        <v>2275461.44</v>
      </c>
      <c r="P36" s="367"/>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row>
    <row r="37" spans="7:41" ht="12.75" customHeight="1">
      <c r="G37" s="359"/>
      <c r="H37" s="360"/>
      <c r="I37" s="360"/>
      <c r="J37" s="360"/>
      <c r="K37" s="360"/>
      <c r="L37" s="360"/>
      <c r="M37" s="360"/>
      <c r="P37" s="367"/>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row>
    <row r="38" spans="3:41" ht="12.75" customHeight="1">
      <c r="C38" s="346" t="s">
        <v>139</v>
      </c>
      <c r="D38" s="346"/>
      <c r="G38" s="359"/>
      <c r="H38" s="360"/>
      <c r="I38" s="360"/>
      <c r="J38" s="360"/>
      <c r="K38" s="360"/>
      <c r="L38" s="360"/>
      <c r="M38" s="360"/>
      <c r="P38" s="367"/>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row>
    <row r="39" spans="1:41" ht="12.75" outlineLevel="1">
      <c r="A39" s="318" t="s">
        <v>140</v>
      </c>
      <c r="C39" s="375"/>
      <c r="D39" s="375"/>
      <c r="E39" s="347" t="s">
        <v>141</v>
      </c>
      <c r="F39" s="376" t="str">
        <f>UPPER(E39)</f>
        <v>WELDON SPRINGS RESEARCH FUND</v>
      </c>
      <c r="G39" s="355">
        <v>42748084.42</v>
      </c>
      <c r="H39" s="360">
        <v>0</v>
      </c>
      <c r="I39" s="360">
        <v>-1116982.55</v>
      </c>
      <c r="J39" s="360">
        <v>434551.19</v>
      </c>
      <c r="K39" s="360">
        <v>0</v>
      </c>
      <c r="L39" s="360">
        <v>0</v>
      </c>
      <c r="M39" s="360">
        <f>G39+H39+I39+J39-K39+L39</f>
        <v>42065653.06</v>
      </c>
      <c r="P39" s="367"/>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row>
    <row r="40" spans="1:41" ht="12.75" outlineLevel="1">
      <c r="A40" s="318" t="s">
        <v>142</v>
      </c>
      <c r="C40" s="375"/>
      <c r="D40" s="375"/>
      <c r="E40" s="347" t="s">
        <v>143</v>
      </c>
      <c r="F40" s="376" t="str">
        <f>UPPER(E40)</f>
        <v>MISSOURI RESEARCH PARK</v>
      </c>
      <c r="G40" s="355">
        <v>3868178.64</v>
      </c>
      <c r="H40" s="360">
        <v>0</v>
      </c>
      <c r="I40" s="360">
        <v>-100398.85</v>
      </c>
      <c r="J40" s="360">
        <v>37500.11</v>
      </c>
      <c r="K40" s="360">
        <v>0</v>
      </c>
      <c r="L40" s="360">
        <v>0</v>
      </c>
      <c r="M40" s="360">
        <f>G40+H40+I40+J40-K40+L40</f>
        <v>3805279.9</v>
      </c>
      <c r="P40" s="367"/>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row>
    <row r="41" spans="1:41" ht="12.75" customHeight="1">
      <c r="A41" s="318" t="s">
        <v>144</v>
      </c>
      <c r="E41" s="357" t="s">
        <v>145</v>
      </c>
      <c r="F41" s="407" t="str">
        <f>UPPER(E41)</f>
        <v>TOTAL INCOME UNRESTRICTED</v>
      </c>
      <c r="G41" s="280">
        <v>46616263.06</v>
      </c>
      <c r="H41" s="279">
        <v>0</v>
      </c>
      <c r="I41" s="279">
        <v>-1217381.4</v>
      </c>
      <c r="J41" s="279">
        <v>472051.3</v>
      </c>
      <c r="K41" s="279">
        <v>0</v>
      </c>
      <c r="L41" s="279">
        <v>0</v>
      </c>
      <c r="M41" s="411">
        <f>G41+H41+I41+J41-K41+L41</f>
        <v>45870932.96</v>
      </c>
      <c r="P41" s="367"/>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row>
    <row r="42" spans="7:41" ht="12.75" customHeight="1">
      <c r="G42" s="280"/>
      <c r="H42" s="279"/>
      <c r="I42" s="279"/>
      <c r="J42" s="279"/>
      <c r="K42" s="279"/>
      <c r="L42" s="279"/>
      <c r="M42" s="411"/>
      <c r="P42" s="367"/>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row>
    <row r="43" spans="4:41" ht="12.75" customHeight="1">
      <c r="D43" s="400" t="s">
        <v>146</v>
      </c>
      <c r="G43" s="280">
        <f aca="true" t="shared" si="3" ref="G43:M43">G36+G41</f>
        <v>48954113.68</v>
      </c>
      <c r="H43" s="279">
        <f t="shared" si="3"/>
        <v>0</v>
      </c>
      <c r="I43" s="279">
        <f t="shared" si="3"/>
        <v>-1278928.14</v>
      </c>
      <c r="J43" s="279">
        <f t="shared" si="3"/>
        <v>495208.86</v>
      </c>
      <c r="K43" s="279">
        <f t="shared" si="3"/>
        <v>0</v>
      </c>
      <c r="L43" s="279">
        <f t="shared" si="3"/>
        <v>-24000</v>
      </c>
      <c r="M43" s="279">
        <f t="shared" si="3"/>
        <v>48146394.4</v>
      </c>
      <c r="P43" s="367"/>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row>
    <row r="44" spans="7:41" ht="12.75" customHeight="1">
      <c r="G44" s="359"/>
      <c r="H44" s="360"/>
      <c r="I44" s="360"/>
      <c r="J44" s="360"/>
      <c r="K44" s="360"/>
      <c r="L44" s="360"/>
      <c r="M44" s="360"/>
      <c r="P44" s="367"/>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row>
    <row r="45" spans="2:41" ht="12.75" customHeight="1">
      <c r="B45" s="345" t="s">
        <v>147</v>
      </c>
      <c r="G45" s="359"/>
      <c r="H45" s="360"/>
      <c r="I45" s="360"/>
      <c r="J45" s="360"/>
      <c r="K45" s="360"/>
      <c r="L45" s="360"/>
      <c r="M45" s="360"/>
      <c r="P45" s="367"/>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row>
    <row r="46" spans="3:41" ht="12.75" customHeight="1">
      <c r="C46" s="346" t="s">
        <v>148</v>
      </c>
      <c r="D46" s="346"/>
      <c r="G46" s="359"/>
      <c r="H46" s="360"/>
      <c r="I46" s="360"/>
      <c r="J46" s="360"/>
      <c r="K46" s="360"/>
      <c r="L46" s="360"/>
      <c r="M46" s="360"/>
      <c r="P46" s="367"/>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row>
    <row r="47" spans="1:41" ht="12.75" customHeight="1">
      <c r="A47" s="318" t="s">
        <v>149</v>
      </c>
      <c r="E47" s="400" t="s">
        <v>150</v>
      </c>
      <c r="F47" s="407" t="str">
        <f>UPPER(E47)</f>
        <v>TOTAL UNITRUST FUNDS</v>
      </c>
      <c r="G47" s="280">
        <v>0</v>
      </c>
      <c r="H47" s="279">
        <v>0</v>
      </c>
      <c r="I47" s="279">
        <v>0</v>
      </c>
      <c r="J47" s="279">
        <v>0</v>
      </c>
      <c r="K47" s="279">
        <v>0</v>
      </c>
      <c r="L47" s="279">
        <v>0</v>
      </c>
      <c r="M47" s="279">
        <f>G47+H47+I47+J47-K47+L47</f>
        <v>0</v>
      </c>
      <c r="P47" s="367"/>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row>
    <row r="48" spans="7:41" ht="12.75" customHeight="1">
      <c r="G48" s="412"/>
      <c r="H48" s="360"/>
      <c r="I48" s="360"/>
      <c r="J48" s="360"/>
      <c r="K48" s="360"/>
      <c r="L48" s="360"/>
      <c r="M48" s="360"/>
      <c r="P48" s="367"/>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row>
    <row r="49" spans="1:41" ht="12.75" customHeight="1">
      <c r="A49" s="318" t="s">
        <v>303</v>
      </c>
      <c r="C49" s="346" t="s">
        <v>151</v>
      </c>
      <c r="D49" s="346"/>
      <c r="G49" s="412"/>
      <c r="H49" s="360"/>
      <c r="I49" s="360"/>
      <c r="J49" s="360"/>
      <c r="K49" s="360"/>
      <c r="L49" s="360"/>
      <c r="M49" s="360"/>
      <c r="P49" s="367"/>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row>
    <row r="50" spans="1:41" ht="12.75" customHeight="1">
      <c r="A50" s="318" t="s">
        <v>152</v>
      </c>
      <c r="E50" s="400" t="s">
        <v>153</v>
      </c>
      <c r="F50" s="407" t="str">
        <f>UPPER(E50)</f>
        <v>TOTAL LIFE INCOME FUNDS</v>
      </c>
      <c r="G50" s="280">
        <v>0</v>
      </c>
      <c r="H50" s="279">
        <v>0</v>
      </c>
      <c r="I50" s="279">
        <v>0</v>
      </c>
      <c r="J50" s="279">
        <v>0</v>
      </c>
      <c r="K50" s="279">
        <v>0</v>
      </c>
      <c r="L50" s="279">
        <v>0</v>
      </c>
      <c r="M50" s="279">
        <f>G50+H50+I50+J50-K50+L50</f>
        <v>0</v>
      </c>
      <c r="P50" s="367"/>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row>
    <row r="51" spans="7:41" ht="12.75" customHeight="1">
      <c r="G51" s="280"/>
      <c r="H51" s="279"/>
      <c r="I51" s="279"/>
      <c r="J51" s="279"/>
      <c r="K51" s="279"/>
      <c r="L51" s="279"/>
      <c r="M51" s="279"/>
      <c r="P51" s="367"/>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row>
    <row r="52" spans="6:41" ht="12.75" customHeight="1">
      <c r="F52" s="413" t="s">
        <v>154</v>
      </c>
      <c r="G52" s="280">
        <f aca="true" t="shared" si="4" ref="G52:M52">G47+G50</f>
        <v>0</v>
      </c>
      <c r="H52" s="279">
        <f t="shared" si="4"/>
        <v>0</v>
      </c>
      <c r="I52" s="279">
        <f t="shared" si="4"/>
        <v>0</v>
      </c>
      <c r="J52" s="279">
        <f t="shared" si="4"/>
        <v>0</v>
      </c>
      <c r="K52" s="279">
        <f t="shared" si="4"/>
        <v>0</v>
      </c>
      <c r="L52" s="279">
        <f t="shared" si="4"/>
        <v>0</v>
      </c>
      <c r="M52" s="279">
        <f t="shared" si="4"/>
        <v>0</v>
      </c>
      <c r="P52" s="367"/>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row>
    <row r="53" spans="16:41" ht="12.75" customHeight="1">
      <c r="P53" s="367"/>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c r="AO53" s="368"/>
    </row>
    <row r="54" spans="6:41" ht="12.75" customHeight="1">
      <c r="F54" s="413" t="s">
        <v>155</v>
      </c>
      <c r="G54" s="281">
        <f aca="true" t="shared" si="5" ref="G54:M54">G30+G43+G52</f>
        <v>79209945.61999999</v>
      </c>
      <c r="H54" s="362">
        <f t="shared" si="5"/>
        <v>76405</v>
      </c>
      <c r="I54" s="362">
        <f t="shared" si="5"/>
        <v>-2436821.5</v>
      </c>
      <c r="J54" s="362">
        <f t="shared" si="5"/>
        <v>778033.19</v>
      </c>
      <c r="K54" s="362">
        <f t="shared" si="5"/>
        <v>0</v>
      </c>
      <c r="L54" s="362">
        <f t="shared" si="5"/>
        <v>155246.64</v>
      </c>
      <c r="M54" s="362">
        <f t="shared" si="5"/>
        <v>77782808.94999999</v>
      </c>
      <c r="P54" s="367"/>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row>
    <row r="55" spans="1:41" s="363" customFormat="1" ht="12.75">
      <c r="A55" s="320"/>
      <c r="B55" s="320"/>
      <c r="C55" s="320"/>
      <c r="D55" s="320"/>
      <c r="E55" s="320"/>
      <c r="F55" s="320"/>
      <c r="G55" s="416"/>
      <c r="H55" s="416"/>
      <c r="I55" s="416"/>
      <c r="J55" s="416"/>
      <c r="K55" s="416"/>
      <c r="L55" s="416"/>
      <c r="M55" s="416"/>
      <c r="N55" s="368"/>
      <c r="O55" s="320"/>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row>
    <row r="56" spans="7:13" s="368" customFormat="1" ht="12.75">
      <c r="G56" s="373"/>
      <c r="H56" s="373"/>
      <c r="I56" s="373"/>
      <c r="J56" s="373"/>
      <c r="K56" s="373"/>
      <c r="L56" s="373"/>
      <c r="M56" s="373"/>
    </row>
    <row r="57" spans="7:13" s="368" customFormat="1" ht="12.75">
      <c r="G57" s="373"/>
      <c r="H57" s="373"/>
      <c r="I57" s="373"/>
      <c r="J57" s="373"/>
      <c r="K57" s="373"/>
      <c r="L57" s="373"/>
      <c r="M57" s="373"/>
    </row>
    <row r="58" spans="7:13" s="368" customFormat="1" ht="12.75">
      <c r="G58" s="373"/>
      <c r="H58" s="373"/>
      <c r="I58" s="373"/>
      <c r="J58" s="373"/>
      <c r="K58" s="373"/>
      <c r="L58" s="373"/>
      <c r="M58" s="373"/>
    </row>
    <row r="59" spans="7:13" s="368" customFormat="1" ht="12.75">
      <c r="G59" s="373"/>
      <c r="H59" s="373"/>
      <c r="I59" s="373"/>
      <c r="J59" s="373"/>
      <c r="K59" s="373"/>
      <c r="L59" s="373"/>
      <c r="M59" s="373"/>
    </row>
    <row r="60" spans="7:13" s="368" customFormat="1" ht="12.75">
      <c r="G60" s="373"/>
      <c r="H60" s="373"/>
      <c r="I60" s="373"/>
      <c r="J60" s="373"/>
      <c r="K60" s="373"/>
      <c r="L60" s="373"/>
      <c r="M60" s="373"/>
    </row>
    <row r="61" spans="7:13" s="368" customFormat="1" ht="12.75">
      <c r="G61" s="373"/>
      <c r="H61" s="373"/>
      <c r="I61" s="373"/>
      <c r="J61" s="373"/>
      <c r="K61" s="373"/>
      <c r="L61" s="373"/>
      <c r="M61" s="373"/>
    </row>
    <row r="62" spans="7:13" s="368" customFormat="1" ht="12.75">
      <c r="G62" s="373"/>
      <c r="H62" s="373"/>
      <c r="I62" s="373"/>
      <c r="J62" s="373"/>
      <c r="K62" s="373"/>
      <c r="L62" s="373"/>
      <c r="M62" s="373"/>
    </row>
    <row r="63" spans="7:13" s="368" customFormat="1" ht="12.75">
      <c r="G63" s="373"/>
      <c r="H63" s="373"/>
      <c r="I63" s="373"/>
      <c r="J63" s="373"/>
      <c r="K63" s="373"/>
      <c r="L63" s="373"/>
      <c r="M63" s="373"/>
    </row>
    <row r="64" spans="7:13" s="368" customFormat="1" ht="12.75">
      <c r="G64" s="373"/>
      <c r="H64" s="373"/>
      <c r="I64" s="373"/>
      <c r="J64" s="373"/>
      <c r="K64" s="373"/>
      <c r="L64" s="373"/>
      <c r="M64" s="373"/>
    </row>
    <row r="65" spans="7:13" s="368" customFormat="1" ht="12.75">
      <c r="G65" s="373"/>
      <c r="H65" s="373"/>
      <c r="I65" s="373"/>
      <c r="J65" s="373"/>
      <c r="K65" s="373"/>
      <c r="L65" s="373"/>
      <c r="M65" s="373"/>
    </row>
    <row r="66" spans="7:13" s="368" customFormat="1" ht="12.75">
      <c r="G66" s="373"/>
      <c r="H66" s="373"/>
      <c r="I66" s="373"/>
      <c r="J66" s="373"/>
      <c r="K66" s="373"/>
      <c r="L66" s="373"/>
      <c r="M66" s="373"/>
    </row>
    <row r="67" spans="7:13" s="368" customFormat="1" ht="12.75">
      <c r="G67" s="373"/>
      <c r="H67" s="373"/>
      <c r="I67" s="373"/>
      <c r="J67" s="373"/>
      <c r="K67" s="373"/>
      <c r="L67" s="373"/>
      <c r="M67" s="373"/>
    </row>
    <row r="68" spans="7:13" s="368" customFormat="1" ht="12.75">
      <c r="G68" s="373"/>
      <c r="H68" s="373"/>
      <c r="I68" s="373"/>
      <c r="J68" s="373"/>
      <c r="K68" s="373"/>
      <c r="L68" s="373"/>
      <c r="M68" s="373"/>
    </row>
    <row r="69" spans="7:13" s="368" customFormat="1" ht="12.75">
      <c r="G69" s="373"/>
      <c r="H69" s="373"/>
      <c r="I69" s="373"/>
      <c r="J69" s="373"/>
      <c r="K69" s="373"/>
      <c r="L69" s="373"/>
      <c r="M69" s="373"/>
    </row>
    <row r="70" spans="7:13" s="368" customFormat="1" ht="12.75">
      <c r="G70" s="373"/>
      <c r="H70" s="373"/>
      <c r="I70" s="373"/>
      <c r="J70" s="373"/>
      <c r="K70" s="373"/>
      <c r="L70" s="373"/>
      <c r="M70" s="373"/>
    </row>
    <row r="71" spans="7:13" s="368" customFormat="1" ht="12.75">
      <c r="G71" s="373"/>
      <c r="H71" s="373"/>
      <c r="I71" s="373"/>
      <c r="J71" s="373"/>
      <c r="K71" s="373"/>
      <c r="L71" s="373"/>
      <c r="M71" s="373"/>
    </row>
    <row r="72" spans="7:13" s="368" customFormat="1" ht="12.75">
      <c r="G72" s="373"/>
      <c r="H72" s="373"/>
      <c r="I72" s="373"/>
      <c r="J72" s="373"/>
      <c r="K72" s="373"/>
      <c r="L72" s="373"/>
      <c r="M72" s="373"/>
    </row>
    <row r="73" spans="7:13" s="368" customFormat="1" ht="12.75">
      <c r="G73" s="373"/>
      <c r="H73" s="373"/>
      <c r="I73" s="373"/>
      <c r="J73" s="373"/>
      <c r="K73" s="373"/>
      <c r="L73" s="373"/>
      <c r="M73" s="373"/>
    </row>
    <row r="74" spans="7:13" s="368" customFormat="1" ht="12.75">
      <c r="G74" s="373"/>
      <c r="H74" s="373"/>
      <c r="I74" s="373"/>
      <c r="J74" s="373"/>
      <c r="K74" s="373"/>
      <c r="L74" s="373"/>
      <c r="M74" s="373"/>
    </row>
    <row r="75" spans="7:13" s="368" customFormat="1" ht="12.75">
      <c r="G75" s="373"/>
      <c r="H75" s="373"/>
      <c r="I75" s="373"/>
      <c r="J75" s="373"/>
      <c r="K75" s="373"/>
      <c r="L75" s="373"/>
      <c r="M75" s="373"/>
    </row>
    <row r="76" spans="7:13" s="368" customFormat="1" ht="12.75">
      <c r="G76" s="373"/>
      <c r="H76" s="373"/>
      <c r="I76" s="373"/>
      <c r="J76" s="373"/>
      <c r="K76" s="373"/>
      <c r="L76" s="373"/>
      <c r="M76" s="373"/>
    </row>
    <row r="77" spans="7:13" s="368" customFormat="1" ht="12.75">
      <c r="G77" s="373"/>
      <c r="H77" s="373"/>
      <c r="I77" s="373"/>
      <c r="J77" s="373"/>
      <c r="K77" s="373"/>
      <c r="L77" s="373"/>
      <c r="M77" s="373"/>
    </row>
    <row r="78" spans="7:13" s="368" customFormat="1" ht="12.75">
      <c r="G78" s="373"/>
      <c r="H78" s="373"/>
      <c r="I78" s="373"/>
      <c r="J78" s="373"/>
      <c r="K78" s="373"/>
      <c r="L78" s="373"/>
      <c r="M78" s="373"/>
    </row>
    <row r="79" spans="7:13" s="368" customFormat="1" ht="12.75">
      <c r="G79" s="373"/>
      <c r="H79" s="373"/>
      <c r="I79" s="373"/>
      <c r="J79" s="373"/>
      <c r="K79" s="373"/>
      <c r="L79" s="373"/>
      <c r="M79" s="373"/>
    </row>
    <row r="80" spans="7:13" s="368" customFormat="1" ht="12.75">
      <c r="G80" s="373"/>
      <c r="H80" s="373"/>
      <c r="I80" s="373"/>
      <c r="J80" s="373"/>
      <c r="K80" s="373"/>
      <c r="L80" s="373"/>
      <c r="M80" s="373"/>
    </row>
    <row r="81" spans="7:13" s="368" customFormat="1" ht="12.75">
      <c r="G81" s="373"/>
      <c r="H81" s="373"/>
      <c r="I81" s="373"/>
      <c r="J81" s="373"/>
      <c r="K81" s="373"/>
      <c r="L81" s="373"/>
      <c r="M81" s="373"/>
    </row>
    <row r="82" spans="7:13" s="368" customFormat="1" ht="12.75">
      <c r="G82" s="373"/>
      <c r="H82" s="373"/>
      <c r="I82" s="373"/>
      <c r="J82" s="373"/>
      <c r="K82" s="373"/>
      <c r="L82" s="373"/>
      <c r="M82" s="373"/>
    </row>
    <row r="83" spans="7:13" s="368" customFormat="1" ht="12.75">
      <c r="G83" s="373"/>
      <c r="H83" s="373"/>
      <c r="I83" s="373"/>
      <c r="J83" s="373"/>
      <c r="K83" s="373"/>
      <c r="L83" s="373"/>
      <c r="M83" s="373"/>
    </row>
    <row r="84" spans="7:13" s="368" customFormat="1" ht="12.75">
      <c r="G84" s="373"/>
      <c r="H84" s="373"/>
      <c r="I84" s="373"/>
      <c r="J84" s="373"/>
      <c r="K84" s="373"/>
      <c r="L84" s="373"/>
      <c r="M84" s="373"/>
    </row>
    <row r="85" spans="7:13" s="368" customFormat="1" ht="12.75">
      <c r="G85" s="373"/>
      <c r="H85" s="373"/>
      <c r="I85" s="373"/>
      <c r="J85" s="373"/>
      <c r="K85" s="373"/>
      <c r="L85" s="373"/>
      <c r="M85" s="373"/>
    </row>
    <row r="86" spans="7:13" s="368" customFormat="1" ht="12.75">
      <c r="G86" s="373"/>
      <c r="H86" s="373"/>
      <c r="I86" s="373"/>
      <c r="J86" s="373"/>
      <c r="K86" s="373"/>
      <c r="L86" s="373"/>
      <c r="M86" s="373"/>
    </row>
    <row r="87" spans="7:13" s="368" customFormat="1" ht="12.75">
      <c r="G87" s="373"/>
      <c r="H87" s="373"/>
      <c r="I87" s="373"/>
      <c r="J87" s="373"/>
      <c r="K87" s="373"/>
      <c r="L87" s="373"/>
      <c r="M87" s="373"/>
    </row>
    <row r="88" spans="7:13" s="368" customFormat="1" ht="12.75">
      <c r="G88" s="373"/>
      <c r="H88" s="373"/>
      <c r="I88" s="373"/>
      <c r="J88" s="373"/>
      <c r="K88" s="373"/>
      <c r="L88" s="373"/>
      <c r="M88" s="373"/>
    </row>
    <row r="89" spans="7:13" s="368" customFormat="1" ht="12.75">
      <c r="G89" s="373"/>
      <c r="H89" s="373"/>
      <c r="I89" s="373"/>
      <c r="J89" s="373"/>
      <c r="K89" s="373"/>
      <c r="L89" s="373"/>
      <c r="M89" s="373"/>
    </row>
    <row r="90" spans="7:13" s="368" customFormat="1" ht="12.75">
      <c r="G90" s="373"/>
      <c r="H90" s="373"/>
      <c r="I90" s="373"/>
      <c r="J90" s="373"/>
      <c r="K90" s="373"/>
      <c r="L90" s="373"/>
      <c r="M90" s="373"/>
    </row>
    <row r="91" spans="7:13" s="368" customFormat="1" ht="12.75">
      <c r="G91" s="373"/>
      <c r="H91" s="373"/>
      <c r="I91" s="373"/>
      <c r="J91" s="373"/>
      <c r="K91" s="373"/>
      <c r="L91" s="373"/>
      <c r="M91" s="373"/>
    </row>
    <row r="92" spans="7:13" s="368" customFormat="1" ht="12.75">
      <c r="G92" s="373"/>
      <c r="H92" s="373"/>
      <c r="I92" s="373"/>
      <c r="J92" s="373"/>
      <c r="K92" s="373"/>
      <c r="L92" s="373"/>
      <c r="M92" s="373"/>
    </row>
    <row r="93" spans="7:13" s="368" customFormat="1" ht="12.75">
      <c r="G93" s="373"/>
      <c r="H93" s="373"/>
      <c r="I93" s="373"/>
      <c r="J93" s="373"/>
      <c r="K93" s="373"/>
      <c r="L93" s="373"/>
      <c r="M93" s="373"/>
    </row>
    <row r="94" spans="7:13" s="368" customFormat="1" ht="12.75">
      <c r="G94" s="373"/>
      <c r="H94" s="373"/>
      <c r="I94" s="373"/>
      <c r="J94" s="373"/>
      <c r="K94" s="373"/>
      <c r="L94" s="373"/>
      <c r="M94" s="373"/>
    </row>
    <row r="95" spans="7:13" s="368" customFormat="1" ht="12.75">
      <c r="G95" s="373"/>
      <c r="H95" s="373"/>
      <c r="I95" s="373"/>
      <c r="J95" s="373"/>
      <c r="K95" s="373"/>
      <c r="L95" s="373"/>
      <c r="M95" s="373"/>
    </row>
    <row r="96" spans="7:13" s="368" customFormat="1" ht="12.75">
      <c r="G96" s="373"/>
      <c r="H96" s="373"/>
      <c r="I96" s="373"/>
      <c r="J96" s="373"/>
      <c r="K96" s="373"/>
      <c r="L96" s="373"/>
      <c r="M96" s="373"/>
    </row>
    <row r="97" spans="7:13" s="368" customFormat="1" ht="12.75">
      <c r="G97" s="373"/>
      <c r="H97" s="373"/>
      <c r="I97" s="373"/>
      <c r="J97" s="373"/>
      <c r="K97" s="373"/>
      <c r="L97" s="373"/>
      <c r="M97" s="373"/>
    </row>
    <row r="98" spans="7:13" s="368" customFormat="1" ht="12.75">
      <c r="G98" s="373"/>
      <c r="H98" s="373"/>
      <c r="I98" s="373"/>
      <c r="J98" s="373"/>
      <c r="K98" s="373"/>
      <c r="L98" s="373"/>
      <c r="M98" s="373"/>
    </row>
    <row r="99" spans="7:13" s="368" customFormat="1" ht="12.75">
      <c r="G99" s="373"/>
      <c r="H99" s="373"/>
      <c r="I99" s="373"/>
      <c r="J99" s="373"/>
      <c r="K99" s="373"/>
      <c r="L99" s="373"/>
      <c r="M99" s="373"/>
    </row>
    <row r="100" spans="7:13" s="368" customFormat="1" ht="12.75">
      <c r="G100" s="373"/>
      <c r="H100" s="373"/>
      <c r="I100" s="373"/>
      <c r="J100" s="373"/>
      <c r="K100" s="373"/>
      <c r="L100" s="373"/>
      <c r="M100" s="373"/>
    </row>
    <row r="101" spans="7:13" s="368" customFormat="1" ht="12.75">
      <c r="G101" s="373"/>
      <c r="H101" s="373"/>
      <c r="I101" s="373"/>
      <c r="J101" s="373"/>
      <c r="K101" s="373"/>
      <c r="L101" s="373"/>
      <c r="M101" s="373"/>
    </row>
    <row r="102" spans="7:13" s="368" customFormat="1" ht="12.75">
      <c r="G102" s="373"/>
      <c r="H102" s="373"/>
      <c r="I102" s="373"/>
      <c r="J102" s="373"/>
      <c r="K102" s="373"/>
      <c r="L102" s="373"/>
      <c r="M102" s="373"/>
    </row>
    <row r="103" spans="7:13" s="368" customFormat="1" ht="12.75">
      <c r="G103" s="373"/>
      <c r="H103" s="373"/>
      <c r="I103" s="373"/>
      <c r="J103" s="373"/>
      <c r="K103" s="373"/>
      <c r="L103" s="373"/>
      <c r="M103" s="373"/>
    </row>
    <row r="104" spans="7:13" s="368" customFormat="1" ht="12.75">
      <c r="G104" s="373"/>
      <c r="H104" s="373"/>
      <c r="I104" s="373"/>
      <c r="J104" s="373"/>
      <c r="K104" s="373"/>
      <c r="L104" s="373"/>
      <c r="M104" s="373"/>
    </row>
    <row r="105" spans="7:13" s="368" customFormat="1" ht="12.75">
      <c r="G105" s="373"/>
      <c r="H105" s="373"/>
      <c r="I105" s="373"/>
      <c r="J105" s="373"/>
      <c r="K105" s="373"/>
      <c r="L105" s="373"/>
      <c r="M105" s="373"/>
    </row>
    <row r="106" spans="7:13" s="368" customFormat="1" ht="12.75">
      <c r="G106" s="373"/>
      <c r="H106" s="373"/>
      <c r="I106" s="373"/>
      <c r="J106" s="373"/>
      <c r="K106" s="373"/>
      <c r="L106" s="373"/>
      <c r="M106" s="373"/>
    </row>
    <row r="107" spans="7:13" s="368" customFormat="1" ht="12.75">
      <c r="G107" s="373"/>
      <c r="H107" s="373"/>
      <c r="I107" s="373"/>
      <c r="J107" s="373"/>
      <c r="K107" s="373"/>
      <c r="L107" s="373"/>
      <c r="M107" s="373"/>
    </row>
    <row r="108" spans="7:13" s="368" customFormat="1" ht="12.75">
      <c r="G108" s="373"/>
      <c r="H108" s="373"/>
      <c r="I108" s="373"/>
      <c r="J108" s="373"/>
      <c r="K108" s="373"/>
      <c r="L108" s="373"/>
      <c r="M108" s="373"/>
    </row>
    <row r="109" spans="7:13" s="368" customFormat="1" ht="12.75">
      <c r="G109" s="373"/>
      <c r="H109" s="373"/>
      <c r="I109" s="373"/>
      <c r="J109" s="373"/>
      <c r="K109" s="373"/>
      <c r="L109" s="373"/>
      <c r="M109" s="373"/>
    </row>
    <row r="110" spans="7:13" s="368" customFormat="1" ht="12.75">
      <c r="G110" s="373"/>
      <c r="H110" s="373"/>
      <c r="I110" s="373"/>
      <c r="J110" s="373"/>
      <c r="K110" s="373"/>
      <c r="L110" s="373"/>
      <c r="M110" s="373"/>
    </row>
    <row r="111" spans="7:13" s="368" customFormat="1" ht="12.75">
      <c r="G111" s="373"/>
      <c r="H111" s="373"/>
      <c r="I111" s="373"/>
      <c r="J111" s="373"/>
      <c r="K111" s="373"/>
      <c r="L111" s="373"/>
      <c r="M111" s="373"/>
    </row>
    <row r="112" spans="7:13" s="368" customFormat="1" ht="12.75">
      <c r="G112" s="373"/>
      <c r="H112" s="373"/>
      <c r="I112" s="373"/>
      <c r="J112" s="373"/>
      <c r="K112" s="373"/>
      <c r="L112" s="373"/>
      <c r="M112" s="373"/>
    </row>
  </sheetData>
  <printOptions horizontalCentered="1"/>
  <pageMargins left="0.5" right="0.5" top="0.75" bottom="0.5"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lengerb</dc:creator>
  <cp:keywords/>
  <dc:description/>
  <cp:lastModifiedBy>BohlmeyerR</cp:lastModifiedBy>
  <cp:lastPrinted>2004-03-23T20:21:14Z</cp:lastPrinted>
  <dcterms:created xsi:type="dcterms:W3CDTF">2004-03-09T21:31:35Z</dcterms:created>
  <dcterms:modified xsi:type="dcterms:W3CDTF">2004-11-17T20:51:44Z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