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10" windowWidth="1212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<sst xmlns="http://schemas.openxmlformats.org/spreadsheetml/2006/main" count="130" uniqueCount="121">
  <si>
    <t>MISSOURI COORDINATING BOARD FOR HIGHER EDUCATION</t>
  </si>
  <si>
    <t>Completed by:</t>
  </si>
  <si>
    <t>Institution:</t>
  </si>
  <si>
    <t>Reporting Period: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</si>
  <si>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</si>
  <si>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</si>
  <si>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</si>
  <si>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</si>
  <si>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</si>
  <si>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</si>
  <si>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</si>
  <si>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</si>
  <si>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</si>
  <si>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</si>
  <si>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</si>
  <si>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</si>
  <si>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</si>
  <si>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</si>
  <si>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</si>
  <si>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</si>
  <si>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</si>
  <si>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</si>
  <si>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</si>
  <si>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</si>
  <si>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</si>
  <si>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</si>
  <si>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</si>
  <si>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</si>
  <si>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</si>
  <si>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</si>
  <si>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</si>
  <si>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</si>
  <si>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</si>
  <si>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</si>
  <si>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</si>
  <si>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</si>
  <si>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</si>
  <si>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</si>
  <si>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</si>
  <si>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</si>
  <si>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</si>
  <si>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</si>
  <si>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</si>
  <si>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</si>
  <si>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</si>
  <si>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</si>
  <si>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 xml:space="preserve">    Subtotal Section B</t>
  </si>
  <si>
    <t xml:space="preserve">    Subtotal Section A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</si>
  <si>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</si>
  <si>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</si>
  <si>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</si>
  <si>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</si>
  <si>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</si>
  <si>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</si>
  <si>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</si>
  <si>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</si>
  <si>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</si>
  <si>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</si>
  <si>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 xml:space="preserve">    Subtotal Section C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</si>
  <si>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</si>
  <si>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</si>
  <si>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</si>
  <si>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</si>
  <si>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</si>
  <si>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</si>
  <si>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</si>
  <si>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</si>
  <si>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</si>
  <si>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</si>
  <si>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</si>
  <si>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</si>
  <si>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</si>
  <si>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</si>
  <si>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</si>
  <si>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</si>
  <si>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</si>
  <si>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</si>
  <si>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</si>
  <si>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</si>
  <si>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</si>
  <si>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</si>
  <si>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(135)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</si>
  <si>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</si>
  <si>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</si>
  <si>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</si>
  <si>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</si>
  <si>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</si>
  <si>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</si>
  <si>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</si>
  <si>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</si>
  <si>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</si>
  <si>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(225)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</si>
  <si>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</si>
  <si>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</si>
  <si>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</si>
  <si>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</si>
  <si>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</si>
  <si>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</si>
  <si>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</si>
  <si>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</si>
  <si>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</si>
  <si>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</si>
  <si>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</si>
  <si>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(315)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</si>
  <si>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</si>
  <si>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</si>
  <si>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</si>
  <si>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</si>
  <si>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</si>
  <si>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</si>
  <si>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</si>
  <si>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Advantage Missouri</t>
  </si>
  <si>
    <t>(241)</t>
  </si>
  <si>
    <t>Missouri College Guarantee</t>
  </si>
  <si>
    <t>(242)</t>
  </si>
  <si>
    <t>A-Plus</t>
  </si>
  <si>
    <t>(243)</t>
  </si>
  <si>
    <t>Michael Passer</t>
  </si>
  <si>
    <t>University of Missouri-Kansas City</t>
  </si>
  <si>
    <t>(816) 235-1240</t>
  </si>
  <si>
    <t>7/1/2000-6/30/2001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</si>
</sst>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\(&quot;$&quot;#,##0.0\)"/>
  </numFmts>
  <fonts count="7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/>
    </xf>
    <xf numFmtId="5" fontId="6" fillId="0" borderId="1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5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2.421875" style="1" bestFit="1" customWidth="1"/>
    <col min="2" max="2" width="8.7109375" style="1" bestFit="1" customWidth="1"/>
    <col min="3" max="3" width="6.710937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25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5</v>
      </c>
      <c r="B2" s="2"/>
      <c r="C2" s="2"/>
      <c r="D2" s="2"/>
      <c r="E2" s="2"/>
      <c r="F2" s="2"/>
      <c r="G2" s="2"/>
      <c r="H2" s="2"/>
    </row>
    <row r="3" spans="1:8" ht="12.75">
      <c r="A3" s="2" t="s">
        <v>109</v>
      </c>
      <c r="B3" s="2"/>
      <c r="C3" s="2"/>
      <c r="D3" s="2"/>
      <c r="E3" s="2"/>
      <c r="F3" s="2"/>
      <c r="G3" s="2"/>
      <c r="H3" s="2"/>
    </row>
    <row r="4" spans="1:8" s="69" customFormat="1" ht="15">
      <c r="A4" s="67"/>
      <c r="B4" s="68"/>
      <c r="C4" s="68"/>
      <c r="D4" s="68"/>
      <c r="E4" s="68"/>
      <c r="F4" s="68"/>
      <c r="G4" s="68"/>
      <c r="H4" s="68"/>
    </row>
    <row r="5" spans="1:8" ht="12.75">
      <c r="A5" s="2" t="s">
        <v>1</v>
      </c>
      <c r="B5" s="4" t="s">
        <v>117</v>
      </c>
      <c r="C5" s="2"/>
      <c r="D5" s="2"/>
      <c r="E5" s="2"/>
      <c r="F5" s="2"/>
      <c r="G5" s="2"/>
      <c r="H5" s="2"/>
    </row>
    <row r="6" spans="1:8" ht="12.75">
      <c r="A6" s="2" t="s">
        <v>2</v>
      </c>
      <c r="B6" s="4" t="s">
        <v>118</v>
      </c>
      <c r="C6" s="2"/>
      <c r="D6" s="2"/>
      <c r="E6" s="2"/>
      <c r="F6" s="2"/>
      <c r="G6" s="2"/>
      <c r="H6" s="2"/>
    </row>
    <row r="7" spans="1:8" ht="12.75">
      <c r="A7" s="2" t="s">
        <v>110</v>
      </c>
      <c r="B7" s="70">
        <v>37181</v>
      </c>
      <c r="C7" s="2"/>
      <c r="D7" s="2"/>
      <c r="E7" s="2"/>
      <c r="F7" s="2"/>
      <c r="G7" s="2"/>
      <c r="H7" s="2"/>
    </row>
    <row r="8" spans="1:8" ht="12.75">
      <c r="A8" s="2" t="s">
        <v>3</v>
      </c>
      <c r="B8" s="4" t="s">
        <v>120</v>
      </c>
      <c r="C8" s="2"/>
      <c r="D8" s="2"/>
      <c r="E8" s="2"/>
      <c r="F8" s="2"/>
      <c r="G8" s="2"/>
      <c r="H8" s="2"/>
    </row>
    <row r="9" spans="1:8" ht="12.75">
      <c r="A9" s="2" t="s">
        <v>4</v>
      </c>
      <c r="B9" s="4" t="s">
        <v>119</v>
      </c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Top="1">
      <c r="A11" s="59" t="s">
        <v>18</v>
      </c>
      <c r="B11" s="60"/>
      <c r="C11" s="61" t="s">
        <v>9</v>
      </c>
      <c r="D11" s="62"/>
      <c r="E11" s="63" t="s">
        <v>7</v>
      </c>
      <c r="F11" s="59"/>
      <c r="G11" s="61" t="s">
        <v>8</v>
      </c>
      <c r="H11" s="59"/>
    </row>
    <row r="12" spans="1:8" ht="12.75">
      <c r="A12" s="65"/>
      <c r="B12" s="64"/>
      <c r="C12" s="21" t="s">
        <v>11</v>
      </c>
      <c r="D12" s="27" t="s">
        <v>10</v>
      </c>
      <c r="E12" s="22" t="s">
        <v>11</v>
      </c>
      <c r="F12" s="27" t="s">
        <v>10</v>
      </c>
      <c r="G12" s="23" t="s">
        <v>11</v>
      </c>
      <c r="H12" s="23" t="s">
        <v>10</v>
      </c>
    </row>
    <row r="13" spans="1:8" ht="12.75">
      <c r="A13" s="30" t="s">
        <v>6</v>
      </c>
      <c r="B13" s="20" t="s">
        <v>19</v>
      </c>
      <c r="C13" s="24" t="s">
        <v>12</v>
      </c>
      <c r="D13" s="28" t="s">
        <v>13</v>
      </c>
      <c r="E13" s="25" t="s">
        <v>14</v>
      </c>
      <c r="F13" s="28" t="s">
        <v>15</v>
      </c>
      <c r="G13" s="26" t="s">
        <v>16</v>
      </c>
      <c r="H13" s="19" t="s">
        <v>17</v>
      </c>
    </row>
    <row r="14" spans="1:8" ht="12.75">
      <c r="A14" s="31" t="s">
        <v>20</v>
      </c>
      <c r="B14" s="28" t="s">
        <v>65</v>
      </c>
      <c r="C14" s="14">
        <v>785</v>
      </c>
      <c r="D14" s="15">
        <v>555377</v>
      </c>
      <c r="E14" s="16"/>
      <c r="F14" s="17"/>
      <c r="G14" s="14">
        <f>SUM(C14+E14)</f>
        <v>785</v>
      </c>
      <c r="H14" s="15">
        <f>SUM(D14+F14)</f>
        <v>555377</v>
      </c>
    </row>
    <row r="15" spans="1:8" ht="12.75">
      <c r="A15" s="31" t="s">
        <v>21</v>
      </c>
      <c r="B15" s="28" t="s">
        <v>66</v>
      </c>
      <c r="C15" s="9">
        <v>570</v>
      </c>
      <c r="D15" s="10">
        <f>1214981-572193</f>
        <v>642788</v>
      </c>
      <c r="E15" s="9">
        <v>178</v>
      </c>
      <c r="F15" s="10">
        <v>572193</v>
      </c>
      <c r="G15" s="9">
        <f aca="true" t="shared" si="0" ref="G15:G29">SUM(C15+E15)</f>
        <v>748</v>
      </c>
      <c r="H15" s="10">
        <f aca="true" t="shared" si="1" ref="H15:H29">SUM(D15+F15)</f>
        <v>1214981</v>
      </c>
    </row>
    <row r="16" spans="1:8" ht="12.75">
      <c r="A16" s="31" t="s">
        <v>22</v>
      </c>
      <c r="B16" s="28" t="s">
        <v>67</v>
      </c>
      <c r="C16" s="9">
        <v>227</v>
      </c>
      <c r="D16" s="10">
        <f>811784-148114</f>
        <v>663670</v>
      </c>
      <c r="E16" s="9">
        <v>34</v>
      </c>
      <c r="F16" s="10">
        <v>148114</v>
      </c>
      <c r="G16" s="9">
        <f t="shared" si="0"/>
        <v>261</v>
      </c>
      <c r="H16" s="10">
        <f t="shared" si="1"/>
        <v>811784</v>
      </c>
    </row>
    <row r="17" spans="1:8" ht="12.75">
      <c r="A17" s="31" t="s">
        <v>23</v>
      </c>
      <c r="B17" s="28" t="s">
        <v>68</v>
      </c>
      <c r="C17" s="75">
        <v>1363</v>
      </c>
      <c r="D17" s="74">
        <v>2786398</v>
      </c>
      <c r="E17" s="11"/>
      <c r="F17" s="12"/>
      <c r="G17" s="9">
        <f t="shared" si="0"/>
        <v>1363</v>
      </c>
      <c r="H17" s="10">
        <f t="shared" si="1"/>
        <v>2786398</v>
      </c>
    </row>
    <row r="18" spans="1:8" ht="12.75">
      <c r="A18" s="31" t="s">
        <v>24</v>
      </c>
      <c r="B18" s="28" t="s">
        <v>69</v>
      </c>
      <c r="C18" s="9">
        <v>2464</v>
      </c>
      <c r="D18" s="10">
        <v>9623615</v>
      </c>
      <c r="E18" s="9">
        <v>1910</v>
      </c>
      <c r="F18" s="10">
        <v>13863098</v>
      </c>
      <c r="G18" s="9">
        <f t="shared" si="0"/>
        <v>4374</v>
      </c>
      <c r="H18" s="10">
        <f t="shared" si="1"/>
        <v>23486713</v>
      </c>
    </row>
    <row r="19" spans="1:8" ht="12.75">
      <c r="A19" s="31" t="s">
        <v>25</v>
      </c>
      <c r="B19" s="28" t="s">
        <v>70</v>
      </c>
      <c r="C19" s="9">
        <v>1822</v>
      </c>
      <c r="D19" s="10">
        <v>7374858</v>
      </c>
      <c r="E19" s="9">
        <v>1651</v>
      </c>
      <c r="F19" s="10">
        <v>17243907</v>
      </c>
      <c r="G19" s="9">
        <f t="shared" si="0"/>
        <v>3473</v>
      </c>
      <c r="H19" s="10">
        <f t="shared" si="1"/>
        <v>24618765</v>
      </c>
    </row>
    <row r="20" spans="1:8" ht="12.75">
      <c r="A20" s="31" t="s">
        <v>26</v>
      </c>
      <c r="B20" s="28" t="s">
        <v>71</v>
      </c>
      <c r="C20" s="9">
        <v>72</v>
      </c>
      <c r="D20" s="10">
        <v>543087</v>
      </c>
      <c r="E20" s="9">
        <v>0</v>
      </c>
      <c r="F20" s="10">
        <v>0</v>
      </c>
      <c r="G20" s="9">
        <f t="shared" si="0"/>
        <v>72</v>
      </c>
      <c r="H20" s="10">
        <f t="shared" si="1"/>
        <v>543087</v>
      </c>
    </row>
    <row r="21" spans="1:8" ht="12.75">
      <c r="A21" s="31" t="s">
        <v>27</v>
      </c>
      <c r="B21" s="28" t="s">
        <v>74</v>
      </c>
      <c r="C21" s="9">
        <v>0</v>
      </c>
      <c r="D21" s="10">
        <v>0</v>
      </c>
      <c r="E21" s="9">
        <v>0</v>
      </c>
      <c r="F21" s="10">
        <v>0</v>
      </c>
      <c r="G21" s="9">
        <f t="shared" si="0"/>
        <v>0</v>
      </c>
      <c r="H21" s="10">
        <f t="shared" si="1"/>
        <v>0</v>
      </c>
    </row>
    <row r="22" spans="1:8" ht="12.75">
      <c r="A22" s="31" t="s">
        <v>28</v>
      </c>
      <c r="B22" s="28" t="s">
        <v>75</v>
      </c>
      <c r="C22" s="9">
        <v>0</v>
      </c>
      <c r="D22" s="10">
        <v>0</v>
      </c>
      <c r="E22" s="9">
        <v>0</v>
      </c>
      <c r="F22" s="10">
        <v>0</v>
      </c>
      <c r="G22" s="9">
        <f t="shared" si="0"/>
        <v>0</v>
      </c>
      <c r="H22" s="10">
        <f t="shared" si="1"/>
        <v>0</v>
      </c>
    </row>
    <row r="23" spans="1:8" ht="12.75">
      <c r="A23" s="31" t="s">
        <v>29</v>
      </c>
      <c r="B23" s="28" t="s">
        <v>76</v>
      </c>
      <c r="C23" s="9">
        <v>0</v>
      </c>
      <c r="D23" s="10">
        <v>0</v>
      </c>
      <c r="E23" s="9">
        <v>0</v>
      </c>
      <c r="F23" s="10">
        <v>0</v>
      </c>
      <c r="G23" s="9">
        <f t="shared" si="0"/>
        <v>0</v>
      </c>
      <c r="H23" s="10">
        <f t="shared" si="1"/>
        <v>0</v>
      </c>
    </row>
    <row r="24" spans="1:8" ht="12.75" hidden="1">
      <c r="A24" s="31" t="s">
        <v>30</v>
      </c>
      <c r="B24" s="28" t="s">
        <v>72</v>
      </c>
      <c r="C24" s="9"/>
      <c r="D24" s="10"/>
      <c r="E24" s="9"/>
      <c r="F24" s="10"/>
      <c r="G24" s="9">
        <f t="shared" si="0"/>
        <v>0</v>
      </c>
      <c r="H24" s="10">
        <f t="shared" si="1"/>
        <v>0</v>
      </c>
    </row>
    <row r="25" spans="1:8" ht="12.75">
      <c r="A25" s="31" t="s">
        <v>31</v>
      </c>
      <c r="B25" s="28" t="s">
        <v>73</v>
      </c>
      <c r="C25" s="9">
        <v>35</v>
      </c>
      <c r="D25" s="10">
        <v>137000</v>
      </c>
      <c r="E25" s="9">
        <v>143</v>
      </c>
      <c r="F25" s="10">
        <v>1415497</v>
      </c>
      <c r="G25" s="9">
        <f t="shared" si="0"/>
        <v>178</v>
      </c>
      <c r="H25" s="10">
        <f t="shared" si="1"/>
        <v>1552497</v>
      </c>
    </row>
    <row r="26" spans="1:8" ht="12.75">
      <c r="A26" s="31" t="s">
        <v>32</v>
      </c>
      <c r="B26" s="28" t="s">
        <v>77</v>
      </c>
      <c r="C26" s="9">
        <v>0</v>
      </c>
      <c r="D26" s="10">
        <v>0</v>
      </c>
      <c r="E26" s="9">
        <v>0</v>
      </c>
      <c r="F26" s="10">
        <v>0</v>
      </c>
      <c r="G26" s="9">
        <f t="shared" si="0"/>
        <v>0</v>
      </c>
      <c r="H26" s="10">
        <f t="shared" si="1"/>
        <v>0</v>
      </c>
    </row>
    <row r="27" spans="1:8" ht="12.75">
      <c r="A27" s="31" t="s">
        <v>33</v>
      </c>
      <c r="B27" s="28" t="s">
        <v>78</v>
      </c>
      <c r="C27" s="9">
        <v>0</v>
      </c>
      <c r="D27" s="10">
        <v>0</v>
      </c>
      <c r="E27" s="9">
        <v>0</v>
      </c>
      <c r="F27" s="10">
        <v>0</v>
      </c>
      <c r="G27" s="9">
        <f t="shared" si="0"/>
        <v>0</v>
      </c>
      <c r="H27" s="10">
        <f t="shared" si="1"/>
        <v>0</v>
      </c>
    </row>
    <row r="28" spans="1:8" ht="12.75">
      <c r="A28" s="31" t="s">
        <v>34</v>
      </c>
      <c r="B28" s="28" t="s">
        <v>79</v>
      </c>
      <c r="C28" s="9">
        <v>48</v>
      </c>
      <c r="D28" s="10">
        <v>102936</v>
      </c>
      <c r="E28" s="9">
        <v>119</v>
      </c>
      <c r="F28" s="10">
        <v>1107063</v>
      </c>
      <c r="G28" s="9">
        <f t="shared" si="0"/>
        <v>167</v>
      </c>
      <c r="H28" s="10">
        <f t="shared" si="1"/>
        <v>1209999</v>
      </c>
    </row>
    <row r="29" spans="1:8" ht="12.75">
      <c r="A29" s="31" t="s">
        <v>35</v>
      </c>
      <c r="B29" s="28" t="s">
        <v>80</v>
      </c>
      <c r="C29" s="11"/>
      <c r="D29" s="74">
        <f>D14/4+(20665*D15/H15)+D16/4</f>
        <v>315694.6074027084</v>
      </c>
      <c r="E29" s="11"/>
      <c r="F29" s="74">
        <f>(20665*F15/H15)+F16/4</f>
        <v>46760.64259729165</v>
      </c>
      <c r="G29" s="11">
        <f t="shared" si="0"/>
        <v>0</v>
      </c>
      <c r="H29" s="10">
        <f t="shared" si="1"/>
        <v>362455.25</v>
      </c>
    </row>
    <row r="30" spans="1:8" ht="12.75">
      <c r="A30" s="31" t="s">
        <v>47</v>
      </c>
      <c r="B30" s="28" t="s">
        <v>81</v>
      </c>
      <c r="C30" s="11">
        <f aca="true" t="shared" si="2" ref="C30:H30">SUM(C14:C28)</f>
        <v>7386</v>
      </c>
      <c r="D30" s="13">
        <f t="shared" si="2"/>
        <v>22429729</v>
      </c>
      <c r="E30" s="11">
        <f t="shared" si="2"/>
        <v>4035</v>
      </c>
      <c r="F30" s="13">
        <f t="shared" si="2"/>
        <v>34349872</v>
      </c>
      <c r="G30" s="11">
        <f t="shared" si="2"/>
        <v>11421</v>
      </c>
      <c r="H30" s="13">
        <f t="shared" si="2"/>
        <v>56779601</v>
      </c>
    </row>
    <row r="31" spans="1:8" ht="12.75">
      <c r="A31" s="51"/>
      <c r="B31" s="52"/>
      <c r="C31" s="7"/>
      <c r="D31" s="8"/>
      <c r="E31" s="7"/>
      <c r="F31" s="8"/>
      <c r="G31" s="7"/>
      <c r="H31" s="8"/>
    </row>
    <row r="32" spans="1:8" ht="12.75">
      <c r="A32" s="32" t="s">
        <v>36</v>
      </c>
      <c r="B32" s="29"/>
      <c r="C32" s="9"/>
      <c r="D32" s="10"/>
      <c r="E32" s="9"/>
      <c r="F32" s="10"/>
      <c r="G32" s="9"/>
      <c r="H32" s="10"/>
    </row>
    <row r="33" spans="1:8" ht="12.75">
      <c r="A33" s="31" t="s">
        <v>37</v>
      </c>
      <c r="B33" s="29"/>
      <c r="C33" s="9"/>
      <c r="D33" s="10"/>
      <c r="E33" s="9"/>
      <c r="F33" s="10"/>
      <c r="G33" s="9"/>
      <c r="H33" s="10"/>
    </row>
    <row r="34" spans="1:8" ht="12.75">
      <c r="A34" s="31" t="s">
        <v>38</v>
      </c>
      <c r="B34" s="28" t="s">
        <v>82</v>
      </c>
      <c r="C34" s="9">
        <v>238</v>
      </c>
      <c r="D34" s="10">
        <v>319700</v>
      </c>
      <c r="E34" s="9">
        <v>37</v>
      </c>
      <c r="F34" s="10">
        <v>74952</v>
      </c>
      <c r="G34" s="9">
        <f aca="true" t="shared" si="3" ref="G34:H38">SUM(C34+E34)</f>
        <v>275</v>
      </c>
      <c r="H34" s="10">
        <f t="shared" si="3"/>
        <v>394652</v>
      </c>
    </row>
    <row r="35" spans="1:8" ht="12.75">
      <c r="A35" s="31" t="s">
        <v>39</v>
      </c>
      <c r="B35" s="28" t="s">
        <v>83</v>
      </c>
      <c r="C35" s="9">
        <v>1549</v>
      </c>
      <c r="D35" s="10">
        <v>5235867</v>
      </c>
      <c r="E35" s="9">
        <v>779</v>
      </c>
      <c r="F35" s="10">
        <v>4230594</v>
      </c>
      <c r="G35" s="9">
        <f t="shared" si="3"/>
        <v>2328</v>
      </c>
      <c r="H35" s="10">
        <f t="shared" si="3"/>
        <v>9466461</v>
      </c>
    </row>
    <row r="36" spans="1:8" ht="12.75">
      <c r="A36" s="31" t="s">
        <v>40</v>
      </c>
      <c r="B36" s="28" t="s">
        <v>84</v>
      </c>
      <c r="C36" s="9">
        <v>213</v>
      </c>
      <c r="D36" s="10">
        <v>1092093</v>
      </c>
      <c r="E36" s="9">
        <v>27</v>
      </c>
      <c r="F36" s="10">
        <v>148158</v>
      </c>
      <c r="G36" s="9">
        <f t="shared" si="3"/>
        <v>240</v>
      </c>
      <c r="H36" s="10">
        <f t="shared" si="3"/>
        <v>1240251</v>
      </c>
    </row>
    <row r="37" spans="1:8" ht="12.75">
      <c r="A37" s="31" t="s">
        <v>41</v>
      </c>
      <c r="B37" s="28" t="s">
        <v>85</v>
      </c>
      <c r="C37" s="9">
        <v>1158</v>
      </c>
      <c r="D37" s="10">
        <v>2211780</v>
      </c>
      <c r="E37" s="9">
        <v>2699</v>
      </c>
      <c r="F37" s="10">
        <v>7165886</v>
      </c>
      <c r="G37" s="9">
        <f t="shared" si="3"/>
        <v>3857</v>
      </c>
      <c r="H37" s="10">
        <f t="shared" si="3"/>
        <v>9377666</v>
      </c>
    </row>
    <row r="38" spans="1:8" ht="12.75">
      <c r="A38" s="31" t="s">
        <v>42</v>
      </c>
      <c r="B38" s="28" t="s">
        <v>86</v>
      </c>
      <c r="C38" s="9">
        <v>0</v>
      </c>
      <c r="D38" s="10">
        <v>0</v>
      </c>
      <c r="E38" s="9">
        <v>0</v>
      </c>
      <c r="F38" s="10">
        <v>0</v>
      </c>
      <c r="G38" s="9">
        <f t="shared" si="3"/>
        <v>0</v>
      </c>
      <c r="H38" s="10">
        <f t="shared" si="3"/>
        <v>0</v>
      </c>
    </row>
    <row r="39" spans="1:8" ht="12.75">
      <c r="A39" s="4"/>
      <c r="B39" s="3"/>
      <c r="C39" s="5"/>
      <c r="D39" s="6"/>
      <c r="E39" s="5"/>
      <c r="F39" s="6"/>
      <c r="G39" s="5"/>
      <c r="H39" s="6"/>
    </row>
    <row r="40" spans="1:8" ht="12.75">
      <c r="A40" s="31" t="s">
        <v>43</v>
      </c>
      <c r="B40" s="29"/>
      <c r="C40" s="9"/>
      <c r="D40" s="10"/>
      <c r="E40" s="9"/>
      <c r="F40" s="10"/>
      <c r="G40" s="9"/>
      <c r="H40" s="10"/>
    </row>
    <row r="41" spans="1:8" ht="12.75">
      <c r="A41" s="31" t="s">
        <v>38</v>
      </c>
      <c r="B41" s="28" t="s">
        <v>87</v>
      </c>
      <c r="C41" s="9">
        <v>58</v>
      </c>
      <c r="D41" s="10">
        <v>201851</v>
      </c>
      <c r="E41" s="9">
        <v>102</v>
      </c>
      <c r="F41" s="10">
        <v>252472</v>
      </c>
      <c r="G41" s="9">
        <f>SUM(C41+E41)</f>
        <v>160</v>
      </c>
      <c r="H41" s="10">
        <f>SUM(D41+F41)</f>
        <v>454323</v>
      </c>
    </row>
    <row r="42" spans="1:8" ht="12.75">
      <c r="A42" s="31" t="s">
        <v>44</v>
      </c>
      <c r="B42" s="28" t="s">
        <v>88</v>
      </c>
      <c r="C42" s="9">
        <v>40</v>
      </c>
      <c r="D42" s="10">
        <v>59752</v>
      </c>
      <c r="E42" s="9">
        <v>13</v>
      </c>
      <c r="F42" s="10">
        <v>41297</v>
      </c>
      <c r="G42" s="9">
        <f>SUM(C42+E42)</f>
        <v>53</v>
      </c>
      <c r="H42" s="10">
        <f>SUM(D42+F42)</f>
        <v>101049</v>
      </c>
    </row>
    <row r="43" spans="1:8" ht="12.75">
      <c r="A43" s="4"/>
      <c r="B43" s="3"/>
      <c r="C43" s="5"/>
      <c r="D43" s="6"/>
      <c r="E43" s="5"/>
      <c r="F43" s="6"/>
      <c r="G43" s="5"/>
      <c r="H43" s="6"/>
    </row>
    <row r="44" spans="1:8" ht="12.75">
      <c r="A44" s="31" t="s">
        <v>45</v>
      </c>
      <c r="B44" s="29"/>
      <c r="C44" s="9"/>
      <c r="D44" s="10"/>
      <c r="E44" s="9"/>
      <c r="F44" s="10"/>
      <c r="G44" s="9"/>
      <c r="H44" s="10"/>
    </row>
    <row r="45" spans="1:8" ht="12.75">
      <c r="A45" s="31" t="s">
        <v>38</v>
      </c>
      <c r="B45" s="28" t="s">
        <v>89</v>
      </c>
      <c r="C45" s="9">
        <v>0</v>
      </c>
      <c r="D45" s="10">
        <v>0</v>
      </c>
      <c r="E45" s="9">
        <v>0</v>
      </c>
      <c r="F45" s="10">
        <v>0</v>
      </c>
      <c r="G45" s="9">
        <f>SUM(C45+E45)</f>
        <v>0</v>
      </c>
      <c r="H45" s="10">
        <f>SUM(D45+F45)</f>
        <v>0</v>
      </c>
    </row>
    <row r="46" spans="1:8" ht="12.75">
      <c r="A46" s="31" t="s">
        <v>44</v>
      </c>
      <c r="B46" s="28" t="s">
        <v>90</v>
      </c>
      <c r="C46" s="9">
        <v>454</v>
      </c>
      <c r="D46" s="10">
        <v>2393957</v>
      </c>
      <c r="E46" s="9">
        <v>537</v>
      </c>
      <c r="F46" s="10">
        <v>1772954</v>
      </c>
      <c r="G46" s="9">
        <f>SUM(C46+E46)</f>
        <v>991</v>
      </c>
      <c r="H46" s="10">
        <f>SUM(D46+F46)</f>
        <v>4166911</v>
      </c>
    </row>
    <row r="47" spans="1:8" ht="12.75">
      <c r="A47" s="31" t="s">
        <v>46</v>
      </c>
      <c r="B47" s="28" t="s">
        <v>91</v>
      </c>
      <c r="C47" s="11"/>
      <c r="D47" s="13">
        <f>SUM(D34+D35+D36+D37+D38+D41+D42+D45+D46)</f>
        <v>11515000</v>
      </c>
      <c r="E47" s="11"/>
      <c r="F47" s="13">
        <f>SUM(F34+F35+F36+F37+F38+F41+F42+F45+F46)</f>
        <v>13686313</v>
      </c>
      <c r="G47" s="11"/>
      <c r="H47" s="13">
        <f>SUM(H34+H35+H36+H37+H38+H41+H42+H45+H46)</f>
        <v>25201313</v>
      </c>
    </row>
    <row r="48" spans="1:8" ht="12.75">
      <c r="A48" s="32" t="s">
        <v>48</v>
      </c>
      <c r="B48" s="29"/>
      <c r="C48" s="9"/>
      <c r="D48" s="10"/>
      <c r="E48" s="9"/>
      <c r="F48" s="10"/>
      <c r="G48" s="9"/>
      <c r="H48" s="10"/>
    </row>
    <row r="49" spans="1:8" ht="12.75">
      <c r="A49" s="31" t="s">
        <v>49</v>
      </c>
      <c r="B49" s="28" t="s">
        <v>92</v>
      </c>
      <c r="C49" s="9">
        <v>160</v>
      </c>
      <c r="D49" s="10">
        <v>213750</v>
      </c>
      <c r="E49" s="11"/>
      <c r="F49" s="12"/>
      <c r="G49" s="9">
        <f aca="true" t="shared" si="4" ref="G49:G62">SUM(C49+E49)</f>
        <v>160</v>
      </c>
      <c r="H49" s="10">
        <f aca="true" t="shared" si="5" ref="H49:H62">SUM(D49+F49)</f>
        <v>213750</v>
      </c>
    </row>
    <row r="50" spans="1:8" ht="12.75">
      <c r="A50" s="31" t="s">
        <v>50</v>
      </c>
      <c r="B50" s="28" t="s">
        <v>93</v>
      </c>
      <c r="C50" s="9">
        <v>342</v>
      </c>
      <c r="D50" s="10">
        <v>653802</v>
      </c>
      <c r="E50" s="11"/>
      <c r="F50" s="12"/>
      <c r="G50" s="9">
        <f t="shared" si="4"/>
        <v>342</v>
      </c>
      <c r="H50" s="10">
        <f t="shared" si="5"/>
        <v>653802</v>
      </c>
    </row>
    <row r="51" spans="1:8" ht="12.75">
      <c r="A51" s="31" t="s">
        <v>111</v>
      </c>
      <c r="B51" s="28" t="s">
        <v>112</v>
      </c>
      <c r="C51" s="9">
        <v>12</v>
      </c>
      <c r="D51" s="10">
        <v>27616</v>
      </c>
      <c r="E51" s="11"/>
      <c r="F51" s="12"/>
      <c r="G51" s="9">
        <f aca="true" t="shared" si="6" ref="G51:H53">SUM(C51+E51)</f>
        <v>12</v>
      </c>
      <c r="H51" s="10">
        <f t="shared" si="6"/>
        <v>27616</v>
      </c>
    </row>
    <row r="52" spans="1:8" ht="12.75">
      <c r="A52" s="31" t="s">
        <v>113</v>
      </c>
      <c r="B52" s="28" t="s">
        <v>114</v>
      </c>
      <c r="C52" s="9">
        <v>84</v>
      </c>
      <c r="D52" s="10">
        <v>191740</v>
      </c>
      <c r="E52" s="11"/>
      <c r="F52" s="12"/>
      <c r="G52" s="9">
        <f t="shared" si="6"/>
        <v>84</v>
      </c>
      <c r="H52" s="10">
        <f t="shared" si="6"/>
        <v>191740</v>
      </c>
    </row>
    <row r="53" spans="1:8" ht="12.75">
      <c r="A53" s="31" t="s">
        <v>115</v>
      </c>
      <c r="B53" s="28" t="s">
        <v>116</v>
      </c>
      <c r="C53" s="9">
        <v>0</v>
      </c>
      <c r="D53" s="10">
        <v>0</v>
      </c>
      <c r="E53" s="11"/>
      <c r="F53" s="12"/>
      <c r="G53" s="9">
        <f t="shared" si="6"/>
        <v>0</v>
      </c>
      <c r="H53" s="10">
        <f t="shared" si="6"/>
        <v>0</v>
      </c>
    </row>
    <row r="54" spans="1:8" ht="12.75">
      <c r="A54" s="31" t="s">
        <v>51</v>
      </c>
      <c r="B54" s="28" t="s">
        <v>94</v>
      </c>
      <c r="C54" s="11"/>
      <c r="D54" s="12"/>
      <c r="E54" s="11"/>
      <c r="F54" s="12"/>
      <c r="G54" s="9">
        <f t="shared" si="4"/>
        <v>0</v>
      </c>
      <c r="H54" s="10">
        <f t="shared" si="5"/>
        <v>0</v>
      </c>
    </row>
    <row r="55" spans="1:8" ht="12.75">
      <c r="A55" s="31" t="s">
        <v>52</v>
      </c>
      <c r="B55" s="28" t="s">
        <v>95</v>
      </c>
      <c r="C55" s="9">
        <v>0</v>
      </c>
      <c r="D55" s="10">
        <v>0</v>
      </c>
      <c r="E55" s="11"/>
      <c r="F55" s="12"/>
      <c r="G55" s="9">
        <f t="shared" si="4"/>
        <v>0</v>
      </c>
      <c r="H55" s="10">
        <f t="shared" si="5"/>
        <v>0</v>
      </c>
    </row>
    <row r="56" spans="1:8" ht="12.75">
      <c r="A56" s="31" t="s">
        <v>53</v>
      </c>
      <c r="B56" s="28" t="s">
        <v>96</v>
      </c>
      <c r="C56" s="9">
        <v>3</v>
      </c>
      <c r="D56" s="10">
        <v>5746</v>
      </c>
      <c r="E56" s="11"/>
      <c r="F56" s="12"/>
      <c r="G56" s="9">
        <f t="shared" si="4"/>
        <v>3</v>
      </c>
      <c r="H56" s="10">
        <f t="shared" si="5"/>
        <v>5746</v>
      </c>
    </row>
    <row r="57" spans="1:8" ht="12.75">
      <c r="A57" s="31" t="s">
        <v>54</v>
      </c>
      <c r="B57" s="28" t="s">
        <v>97</v>
      </c>
      <c r="C57" s="9">
        <v>1</v>
      </c>
      <c r="D57" s="10">
        <v>5000</v>
      </c>
      <c r="E57" s="11"/>
      <c r="F57" s="12"/>
      <c r="G57" s="9">
        <f t="shared" si="4"/>
        <v>1</v>
      </c>
      <c r="H57" s="10">
        <f t="shared" si="5"/>
        <v>5000</v>
      </c>
    </row>
    <row r="58" spans="1:8" ht="12.75">
      <c r="A58" s="31" t="s">
        <v>55</v>
      </c>
      <c r="B58" s="28" t="s">
        <v>98</v>
      </c>
      <c r="C58" s="9">
        <v>10</v>
      </c>
      <c r="D58" s="10">
        <v>13500</v>
      </c>
      <c r="E58" s="11"/>
      <c r="F58" s="12"/>
      <c r="G58" s="9">
        <f t="shared" si="4"/>
        <v>10</v>
      </c>
      <c r="H58" s="10">
        <f t="shared" si="5"/>
        <v>13500</v>
      </c>
    </row>
    <row r="59" spans="1:8" ht="12.75">
      <c r="A59" s="31" t="s">
        <v>56</v>
      </c>
      <c r="B59" s="28" t="s">
        <v>99</v>
      </c>
      <c r="C59" s="9">
        <v>84</v>
      </c>
      <c r="D59" s="10">
        <v>187213</v>
      </c>
      <c r="E59" s="9">
        <v>16</v>
      </c>
      <c r="F59" s="10">
        <v>154264</v>
      </c>
      <c r="G59" s="9">
        <f t="shared" si="4"/>
        <v>100</v>
      </c>
      <c r="H59" s="10">
        <f t="shared" si="5"/>
        <v>341477</v>
      </c>
    </row>
    <row r="60" spans="1:8" ht="12.75">
      <c r="A60" s="31" t="s">
        <v>57</v>
      </c>
      <c r="B60" s="28" t="s">
        <v>100</v>
      </c>
      <c r="C60" s="9">
        <v>0</v>
      </c>
      <c r="D60" s="10">
        <v>0</v>
      </c>
      <c r="E60" s="9">
        <v>0</v>
      </c>
      <c r="F60" s="10">
        <v>0</v>
      </c>
      <c r="G60" s="9">
        <f t="shared" si="4"/>
        <v>0</v>
      </c>
      <c r="H60" s="10">
        <f t="shared" si="5"/>
        <v>0</v>
      </c>
    </row>
    <row r="61" spans="1:8" ht="12.75">
      <c r="A61" s="31" t="s">
        <v>34</v>
      </c>
      <c r="B61" s="28" t="s">
        <v>101</v>
      </c>
      <c r="C61" s="9">
        <v>0</v>
      </c>
      <c r="D61" s="10">
        <v>0</v>
      </c>
      <c r="E61" s="71">
        <v>29</v>
      </c>
      <c r="F61" s="72">
        <v>490000</v>
      </c>
      <c r="G61" s="9">
        <f>SUM(C61+E61)</f>
        <v>29</v>
      </c>
      <c r="H61" s="10">
        <f>SUM(D61+F61)</f>
        <v>490000</v>
      </c>
    </row>
    <row r="62" spans="1:8" ht="12.75">
      <c r="A62" s="31" t="s">
        <v>35</v>
      </c>
      <c r="B62" s="28" t="s">
        <v>102</v>
      </c>
      <c r="C62" s="11"/>
      <c r="D62" s="10">
        <v>5000</v>
      </c>
      <c r="E62" s="11"/>
      <c r="F62" s="10">
        <v>0</v>
      </c>
      <c r="G62" s="11">
        <f t="shared" si="4"/>
        <v>0</v>
      </c>
      <c r="H62" s="10">
        <f t="shared" si="5"/>
        <v>5000</v>
      </c>
    </row>
    <row r="63" spans="1:8" ht="12.75">
      <c r="A63" s="31" t="s">
        <v>58</v>
      </c>
      <c r="B63" s="28" t="s">
        <v>103</v>
      </c>
      <c r="C63" s="11">
        <f aca="true" t="shared" si="7" ref="C63:H63">SUM(C49:C61)</f>
        <v>696</v>
      </c>
      <c r="D63" s="13">
        <f t="shared" si="7"/>
        <v>1298367</v>
      </c>
      <c r="E63" s="11">
        <f t="shared" si="7"/>
        <v>45</v>
      </c>
      <c r="F63" s="13">
        <f>SUM(F49:F61)</f>
        <v>644264</v>
      </c>
      <c r="G63" s="11">
        <f t="shared" si="7"/>
        <v>741</v>
      </c>
      <c r="H63" s="13">
        <f t="shared" si="7"/>
        <v>1942631</v>
      </c>
    </row>
    <row r="64" spans="1:8" ht="12.75">
      <c r="A64" s="51"/>
      <c r="B64" s="52"/>
      <c r="C64" s="7"/>
      <c r="D64" s="8"/>
      <c r="E64" s="7"/>
      <c r="F64" s="8"/>
      <c r="G64" s="7"/>
      <c r="H64" s="8"/>
    </row>
    <row r="65" spans="1:8" ht="12.75">
      <c r="A65" s="18" t="s">
        <v>108</v>
      </c>
      <c r="B65" s="43"/>
      <c r="C65" s="44"/>
      <c r="D65" s="45"/>
      <c r="E65" s="44"/>
      <c r="F65" s="45"/>
      <c r="G65" s="44"/>
      <c r="H65" s="46"/>
    </row>
    <row r="66" spans="1:8" ht="12.75">
      <c r="A66" s="33" t="s">
        <v>107</v>
      </c>
      <c r="B66" s="47"/>
      <c r="C66" s="48"/>
      <c r="D66" s="49"/>
      <c r="E66" s="48"/>
      <c r="F66" s="49"/>
      <c r="G66" s="48"/>
      <c r="H66" s="50"/>
    </row>
    <row r="67" spans="1:8" ht="12.75">
      <c r="A67" s="34" t="s">
        <v>59</v>
      </c>
      <c r="B67" s="25" t="s">
        <v>104</v>
      </c>
      <c r="C67" s="9">
        <v>1075</v>
      </c>
      <c r="D67" s="10">
        <v>4460683</v>
      </c>
      <c r="E67" s="9">
        <v>556</v>
      </c>
      <c r="F67" s="10">
        <v>2046934</v>
      </c>
      <c r="G67" s="9">
        <f>SUM(C67+E67)</f>
        <v>1631</v>
      </c>
      <c r="H67" s="35">
        <f>SUM(D67+F67)</f>
        <v>6507617</v>
      </c>
    </row>
    <row r="68" spans="1:8" ht="12.75">
      <c r="A68" s="51"/>
      <c r="B68" s="52"/>
      <c r="C68" s="7"/>
      <c r="D68" s="8"/>
      <c r="E68" s="7"/>
      <c r="F68" s="8"/>
      <c r="G68" s="7"/>
      <c r="H68" s="8"/>
    </row>
    <row r="69" spans="1:8" ht="12.75">
      <c r="A69" s="32" t="s">
        <v>60</v>
      </c>
      <c r="B69" s="38"/>
      <c r="C69" s="11"/>
      <c r="D69" s="12"/>
      <c r="E69" s="11"/>
      <c r="F69" s="12"/>
      <c r="G69" s="11"/>
      <c r="H69" s="12"/>
    </row>
    <row r="70" spans="1:8" ht="12.75">
      <c r="A70" s="55" t="s">
        <v>61</v>
      </c>
      <c r="B70" s="39"/>
      <c r="C70" s="40"/>
      <c r="D70" s="41"/>
      <c r="E70" s="40"/>
      <c r="F70" s="41"/>
      <c r="G70" s="40"/>
      <c r="H70" s="42"/>
    </row>
    <row r="71" spans="1:8" ht="12.75">
      <c r="A71" s="36" t="s">
        <v>62</v>
      </c>
      <c r="B71" s="37" t="s">
        <v>105</v>
      </c>
      <c r="C71" s="14">
        <v>3219</v>
      </c>
      <c r="D71" s="15">
        <f>SUM(D14:D18)+D21+SUM(D25:D27)+D29+D41+D45+D49+D56+D60</f>
        <v>15145889.607402708</v>
      </c>
      <c r="E71" s="14">
        <v>2046</v>
      </c>
      <c r="F71" s="15">
        <f>SUM(F14:F18)+F21+SUM(F25:F27)+F29+F41+F45+F49+F56+F60</f>
        <v>16298134.642597292</v>
      </c>
      <c r="G71" s="14">
        <f>SUM(C71+E71)</f>
        <v>5265</v>
      </c>
      <c r="H71" s="15">
        <f>SUM(D71+F71)</f>
        <v>31444024.25</v>
      </c>
    </row>
    <row r="72" spans="1:8" ht="12.75">
      <c r="A72" s="55" t="s">
        <v>63</v>
      </c>
      <c r="B72" s="56"/>
      <c r="C72" s="57"/>
      <c r="D72" s="58"/>
      <c r="E72" s="57"/>
      <c r="F72" s="58"/>
      <c r="G72" s="57"/>
      <c r="H72" s="58"/>
    </row>
    <row r="73" spans="1:8" ht="13.5" thickBot="1">
      <c r="A73" s="66" t="s">
        <v>64</v>
      </c>
      <c r="B73" s="73" t="s">
        <v>106</v>
      </c>
      <c r="C73" s="53">
        <v>5477</v>
      </c>
      <c r="D73" s="54">
        <f>D30+D47+D63+D67</f>
        <v>39703779</v>
      </c>
      <c r="E73" s="53">
        <v>4752</v>
      </c>
      <c r="F73" s="54">
        <f>F30+F47+F63+F67</f>
        <v>50727383</v>
      </c>
      <c r="G73" s="53">
        <f>SUM(C73+E73)</f>
        <v>10229</v>
      </c>
      <c r="H73" s="54">
        <f>SUM(D73+F73)</f>
        <v>90431162</v>
      </c>
    </row>
    <row r="74" ht="13.5" thickTop="1"/>
  </sheetData>
  <printOptions/>
  <pageMargins left="0.27" right="0.25" top="0.26" bottom="0.25" header="0.25" footer="0.17"/>
  <pageSetup fitToHeight="1" fitToWidth="1" horizontalDpi="600" verticalDpi="600" orientation="portrait" scale="78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LaShonda Boone</cp:lastModifiedBy>
  <cp:lastPrinted>2001-10-19T14:00:50Z</cp:lastPrinted>
  <dcterms:created xsi:type="dcterms:W3CDTF">2000-08-10T13:57:29Z</dcterms:created>
  <dcterms:modified xsi:type="dcterms:W3CDTF">2001-10-22T14:16:26Z</dcterms:modified>
  <cp:category/>
  <cp:version/>
  <cp:contentType/>
  <cp:contentStatus/>
</cp:coreProperties>
</file>