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25" windowHeight="8640" activeTab="1"/>
  </bookViews>
  <sheets>
    <sheet name="Sheet1" sheetId="1" r:id="rId1"/>
    <sheet name="dropout " sheetId="2" r:id="rId2"/>
  </sheets>
  <definedNames>
    <definedName name="_xlnm.Print_Area" localSheetId="1">'dropout '!$A$1:$G$12</definedName>
  </definedNames>
  <calcPr fullCalcOnLoad="1"/>
</workbook>
</file>

<file path=xl/sharedStrings.xml><?xml version="1.0" encoding="utf-8"?>
<sst xmlns="http://schemas.openxmlformats.org/spreadsheetml/2006/main" count="60" uniqueCount="36">
  <si>
    <t>Year</t>
  </si>
  <si>
    <t>First</t>
  </si>
  <si>
    <t>Second</t>
  </si>
  <si>
    <t>Third</t>
  </si>
  <si>
    <t>Fourth</t>
  </si>
  <si>
    <t>Fifth</t>
  </si>
  <si>
    <t>Sixth</t>
  </si>
  <si>
    <t>Number of Transfer Students Who Dropped Out</t>
  </si>
  <si>
    <t>grad</t>
  </si>
  <si>
    <t>drop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</si>
  <si>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</si>
  <si>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</si>
  <si>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</si>
  <si>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</si>
  <si>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</si>
  <si>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</si>
  <si>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</si>
  <si>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</si>
  <si>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</si>
  <si>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91 cohort</t>
  </si>
  <si>
    <t>Drop</t>
  </si>
  <si>
    <t>Enrl</t>
  </si>
  <si>
    <t>Grad</t>
  </si>
  <si>
    <t>92 cohort</t>
  </si>
  <si>
    <t>93 cohort</t>
  </si>
  <si>
    <t>94 cohort</t>
  </si>
  <si>
    <t>Total drop outs:</t>
  </si>
  <si>
    <t>Total n</t>
  </si>
  <si>
    <t>Drops</t>
  </si>
  <si>
    <t>Grads</t>
  </si>
  <si>
    <t>Tot Grads</t>
  </si>
  <si>
    <t>Yr 7 - 9</t>
  </si>
  <si>
    <t>Table 8. Dropout Patterns of Transfer Students, 1991 - 1994 Cohorts</t>
  </si>
  <si>
    <t>IRP: 08/30/01</t>
  </si>
  <si>
    <t>As a Percentage of all Dropouts in the 1991-94 Cohorts</t>
  </si>
  <si>
    <t>As a Percentage of all Transfers in the 1991-94 Cohorts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</si>
</sst>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2"/>
      <name val="Arial MT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26"/>
  <sheetViews>
    <sheetView zoomScale="70" zoomScaleNormal="70" workbookViewId="0" topLeftCell="A1">
      <selection activeCell="B26" sqref="B26:C26"/>
    </sheetView>
  </sheetViews>
  <sheetFormatPr defaultColWidth="8.88671875" defaultRowHeight="15"/>
  <cols>
    <col min="2" max="3" width="6.99609375" style="0" bestFit="1" customWidth="1"/>
    <col min="4" max="4" width="6.4453125" style="0" bestFit="1" customWidth="1"/>
    <col min="5" max="10" width="5.5546875" style="0" bestFit="1" customWidth="1"/>
    <col min="11" max="11" width="5.99609375" style="0" bestFit="1" customWidth="1"/>
    <col min="12" max="13" width="5.5546875" style="0" bestFit="1" customWidth="1"/>
    <col min="14" max="14" width="5.99609375" style="0" bestFit="1" customWidth="1"/>
    <col min="15" max="15" width="4.21484375" style="0" bestFit="1" customWidth="1"/>
    <col min="16" max="17" width="5.10546875" style="0" bestFit="1" customWidth="1"/>
    <col min="18" max="18" width="4.21484375" style="0" bestFit="1" customWidth="1"/>
    <col min="19" max="19" width="5.10546875" style="0" bestFit="1" customWidth="1"/>
    <col min="20" max="20" width="4.99609375" style="4" bestFit="1" customWidth="1"/>
    <col min="21" max="21" width="4.10546875" style="4" bestFit="1" customWidth="1"/>
    <col min="22" max="22" width="4.99609375" style="4" bestFit="1" customWidth="1"/>
    <col min="23" max="23" width="6.6640625" style="4" bestFit="1" customWidth="1"/>
    <col min="24" max="24" width="4.10546875" style="4" bestFit="1" customWidth="1"/>
    <col min="25" max="25" width="6.4453125" style="4" bestFit="1" customWidth="1"/>
    <col min="26" max="26" width="4.99609375" style="4" bestFit="1" customWidth="1"/>
    <col min="27" max="27" width="4.10546875" style="4" bestFit="1" customWidth="1"/>
    <col min="28" max="28" width="4.99609375" style="4" bestFit="1" customWidth="1"/>
  </cols>
  <sheetData>
    <row r="5" spans="2:19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26" ht="15">
      <c r="B6" s="6" t="s">
        <v>10</v>
      </c>
      <c r="C6" s="6"/>
      <c r="D6" s="6"/>
      <c r="E6" s="5" t="s">
        <v>11</v>
      </c>
      <c r="F6" s="5"/>
      <c r="G6" s="5"/>
      <c r="H6" s="6" t="s">
        <v>12</v>
      </c>
      <c r="I6" s="6"/>
      <c r="J6" s="6"/>
      <c r="K6" s="5" t="s">
        <v>13</v>
      </c>
      <c r="L6" s="5"/>
      <c r="M6" s="5"/>
      <c r="N6" s="6" t="s">
        <v>14</v>
      </c>
      <c r="O6" s="6"/>
      <c r="P6" s="6"/>
      <c r="Q6" s="5" t="s">
        <v>15</v>
      </c>
      <c r="R6" s="5"/>
      <c r="S6" s="5"/>
      <c r="T6" s="4" t="s">
        <v>16</v>
      </c>
      <c r="W6" s="4" t="s">
        <v>17</v>
      </c>
      <c r="Z6" s="4" t="s">
        <v>18</v>
      </c>
    </row>
    <row r="7" spans="2:28" ht="15">
      <c r="B7" s="8" t="s">
        <v>20</v>
      </c>
      <c r="C7" s="8" t="s">
        <v>21</v>
      </c>
      <c r="D7" s="8" t="s">
        <v>22</v>
      </c>
      <c r="E7" s="9"/>
      <c r="F7" s="10" t="s">
        <v>21</v>
      </c>
      <c r="G7" s="10" t="s">
        <v>22</v>
      </c>
      <c r="H7" s="8" t="s">
        <v>20</v>
      </c>
      <c r="I7" s="8" t="s">
        <v>21</v>
      </c>
      <c r="J7" s="8" t="s">
        <v>22</v>
      </c>
      <c r="K7" s="10" t="s">
        <v>20</v>
      </c>
      <c r="L7" s="10" t="s">
        <v>21</v>
      </c>
      <c r="M7" s="10" t="s">
        <v>22</v>
      </c>
      <c r="N7" s="8" t="s">
        <v>20</v>
      </c>
      <c r="O7" s="8" t="s">
        <v>21</v>
      </c>
      <c r="P7" s="8" t="s">
        <v>22</v>
      </c>
      <c r="Q7" s="10" t="s">
        <v>20</v>
      </c>
      <c r="R7" s="10" t="s">
        <v>21</v>
      </c>
      <c r="S7" s="10" t="s">
        <v>22</v>
      </c>
      <c r="T7" s="11" t="s">
        <v>20</v>
      </c>
      <c r="U7" s="11" t="s">
        <v>21</v>
      </c>
      <c r="V7" s="11" t="s">
        <v>22</v>
      </c>
      <c r="W7" s="11" t="s">
        <v>20</v>
      </c>
      <c r="X7" s="11" t="s">
        <v>21</v>
      </c>
      <c r="Y7" s="11" t="s">
        <v>22</v>
      </c>
      <c r="Z7" s="11" t="s">
        <v>20</v>
      </c>
      <c r="AA7" s="11" t="s">
        <v>21</v>
      </c>
      <c r="AB7" s="11" t="s">
        <v>22</v>
      </c>
    </row>
    <row r="8" spans="2:19" ht="15">
      <c r="B8" s="6"/>
      <c r="C8" s="6"/>
      <c r="D8" s="6"/>
      <c r="E8" s="5"/>
      <c r="F8" s="5"/>
      <c r="G8" s="5"/>
      <c r="H8" s="6"/>
      <c r="I8" s="6"/>
      <c r="J8" s="6"/>
      <c r="K8" s="5"/>
      <c r="L8" s="5"/>
      <c r="M8" s="5"/>
      <c r="N8" s="6"/>
      <c r="O8" s="6"/>
      <c r="P8" s="6"/>
      <c r="Q8" s="5"/>
      <c r="R8" s="5"/>
      <c r="S8" s="5"/>
    </row>
    <row r="9" spans="1:28" ht="15">
      <c r="A9" t="s">
        <v>19</v>
      </c>
      <c r="B9" s="6">
        <v>751</v>
      </c>
      <c r="C9" s="6">
        <v>629</v>
      </c>
      <c r="D9" s="6">
        <v>36</v>
      </c>
      <c r="E9" s="5">
        <f>1137-751</f>
        <v>386</v>
      </c>
      <c r="F9" s="5">
        <v>243</v>
      </c>
      <c r="G9" s="5">
        <v>335</v>
      </c>
      <c r="H9" s="6">
        <f>1250-1137</f>
        <v>113</v>
      </c>
      <c r="I9" s="6">
        <v>130</v>
      </c>
      <c r="J9" s="6">
        <v>420</v>
      </c>
      <c r="K9" s="5">
        <f>1307-1250</f>
        <v>57</v>
      </c>
      <c r="L9" s="5">
        <v>73</v>
      </c>
      <c r="M9" s="5">
        <v>381</v>
      </c>
      <c r="N9" s="6">
        <f>1320-1307</f>
        <v>13</v>
      </c>
      <c r="O9" s="6">
        <v>60</v>
      </c>
      <c r="P9" s="6">
        <v>194</v>
      </c>
      <c r="Q9" s="5">
        <v>0</v>
      </c>
      <c r="R9" s="5">
        <v>61</v>
      </c>
      <c r="S9" s="5">
        <v>66</v>
      </c>
      <c r="T9" s="4">
        <f>1330-1319</f>
        <v>11</v>
      </c>
      <c r="U9" s="4">
        <v>50</v>
      </c>
      <c r="V9" s="4">
        <v>37</v>
      </c>
      <c r="W9" s="4">
        <f>1330-1330</f>
        <v>0</v>
      </c>
      <c r="X9" s="4">
        <v>50</v>
      </c>
      <c r="Y9" s="4">
        <v>21</v>
      </c>
      <c r="Z9" s="4">
        <v>0</v>
      </c>
      <c r="AA9" s="4">
        <v>30</v>
      </c>
      <c r="AB9" s="4">
        <v>21</v>
      </c>
    </row>
    <row r="10" spans="1:25" ht="15">
      <c r="A10" t="s">
        <v>23</v>
      </c>
      <c r="B10" s="6">
        <v>825</v>
      </c>
      <c r="C10" s="6">
        <v>450</v>
      </c>
      <c r="D10" s="6">
        <v>42</v>
      </c>
      <c r="E10" s="5">
        <f>1026-825</f>
        <v>201</v>
      </c>
      <c r="F10" s="5">
        <v>249</v>
      </c>
      <c r="G10" s="5">
        <v>299</v>
      </c>
      <c r="H10" s="6">
        <f>1137-1026</f>
        <v>111</v>
      </c>
      <c r="I10" s="6">
        <v>138</v>
      </c>
      <c r="J10" s="6">
        <v>358</v>
      </c>
      <c r="K10" s="5">
        <f>1173-1137</f>
        <v>36</v>
      </c>
      <c r="L10" s="5">
        <v>102</v>
      </c>
      <c r="M10" s="5">
        <v>368</v>
      </c>
      <c r="N10" s="6">
        <f>1210-1173</f>
        <v>37</v>
      </c>
      <c r="O10" s="6">
        <v>65</v>
      </c>
      <c r="P10" s="6">
        <v>169</v>
      </c>
      <c r="Q10" s="5">
        <f>1212-1210</f>
        <v>2</v>
      </c>
      <c r="R10" s="5">
        <v>63</v>
      </c>
      <c r="S10" s="5">
        <v>66</v>
      </c>
      <c r="T10" s="4">
        <f>1225-1212</f>
        <v>13</v>
      </c>
      <c r="U10" s="4">
        <v>50</v>
      </c>
      <c r="V10" s="4">
        <v>30</v>
      </c>
      <c r="W10" s="4">
        <v>0</v>
      </c>
      <c r="X10" s="4">
        <v>37</v>
      </c>
      <c r="Y10" s="4">
        <v>22</v>
      </c>
    </row>
    <row r="11" spans="1:22" ht="15">
      <c r="A11" t="s">
        <v>24</v>
      </c>
      <c r="B11" s="6">
        <v>827</v>
      </c>
      <c r="C11" s="6">
        <v>533</v>
      </c>
      <c r="D11" s="6">
        <v>42</v>
      </c>
      <c r="E11" s="5">
        <f>1067-827</f>
        <v>240</v>
      </c>
      <c r="F11" s="5">
        <v>293</v>
      </c>
      <c r="G11" s="5">
        <v>287</v>
      </c>
      <c r="H11" s="6">
        <f>1185-1067</f>
        <v>118</v>
      </c>
      <c r="I11" s="6">
        <v>175</v>
      </c>
      <c r="J11" s="6">
        <v>400</v>
      </c>
      <c r="K11" s="5">
        <f>1231-1185</f>
        <v>46</v>
      </c>
      <c r="L11" s="5">
        <v>129</v>
      </c>
      <c r="M11" s="5">
        <v>375</v>
      </c>
      <c r="N11" s="6">
        <f>1250-1231</f>
        <v>19</v>
      </c>
      <c r="O11" s="6">
        <v>110</v>
      </c>
      <c r="P11" s="6">
        <v>185</v>
      </c>
      <c r="Q11" s="5">
        <f>1288-1250</f>
        <v>38</v>
      </c>
      <c r="R11" s="5">
        <v>72</v>
      </c>
      <c r="S11" s="5">
        <v>70</v>
      </c>
      <c r="T11" s="4">
        <v>0</v>
      </c>
      <c r="U11" s="4">
        <v>43</v>
      </c>
      <c r="V11" s="4">
        <v>44</v>
      </c>
    </row>
    <row r="12" spans="1:19" ht="15">
      <c r="A12" t="s">
        <v>25</v>
      </c>
      <c r="B12" s="6">
        <v>809</v>
      </c>
      <c r="C12" s="6">
        <v>587</v>
      </c>
      <c r="D12" s="6">
        <f>18+97</f>
        <v>115</v>
      </c>
      <c r="E12" s="5">
        <f>1062-807</f>
        <v>255</v>
      </c>
      <c r="F12" s="5">
        <v>334</v>
      </c>
      <c r="G12" s="5">
        <v>421</v>
      </c>
      <c r="H12" s="6">
        <f>1171-1062</f>
        <v>109</v>
      </c>
      <c r="I12" s="6">
        <v>225</v>
      </c>
      <c r="J12" s="6">
        <v>433</v>
      </c>
      <c r="K12" s="5">
        <f>1216-1171</f>
        <v>45</v>
      </c>
      <c r="L12" s="5">
        <v>180</v>
      </c>
      <c r="M12" s="5">
        <v>397</v>
      </c>
      <c r="N12" s="6">
        <f>1300-1216</f>
        <v>84</v>
      </c>
      <c r="O12" s="6">
        <v>96</v>
      </c>
      <c r="P12" s="6">
        <v>191</v>
      </c>
      <c r="Q12" s="5">
        <v>0</v>
      </c>
      <c r="R12" s="5">
        <v>56</v>
      </c>
      <c r="S12" s="5">
        <v>68</v>
      </c>
    </row>
    <row r="13" spans="2:28" ht="15">
      <c r="B13" s="6">
        <f>SUM(B9:B12)</f>
        <v>3212</v>
      </c>
      <c r="C13" s="6">
        <f aca="true" t="shared" si="0" ref="C13:S13">SUM(C9:C12)</f>
        <v>2199</v>
      </c>
      <c r="D13" s="6">
        <f t="shared" si="0"/>
        <v>235</v>
      </c>
      <c r="E13" s="5">
        <f t="shared" si="0"/>
        <v>1082</v>
      </c>
      <c r="F13" s="5">
        <f t="shared" si="0"/>
        <v>1119</v>
      </c>
      <c r="G13" s="5">
        <f t="shared" si="0"/>
        <v>1342</v>
      </c>
      <c r="H13" s="6">
        <f t="shared" si="0"/>
        <v>451</v>
      </c>
      <c r="I13" s="6">
        <f t="shared" si="0"/>
        <v>668</v>
      </c>
      <c r="J13" s="6">
        <f t="shared" si="0"/>
        <v>1611</v>
      </c>
      <c r="K13" s="5">
        <f t="shared" si="0"/>
        <v>184</v>
      </c>
      <c r="L13" s="5">
        <f t="shared" si="0"/>
        <v>484</v>
      </c>
      <c r="M13" s="5">
        <f t="shared" si="0"/>
        <v>1521</v>
      </c>
      <c r="N13" s="6">
        <f t="shared" si="0"/>
        <v>153</v>
      </c>
      <c r="O13" s="6">
        <f t="shared" si="0"/>
        <v>331</v>
      </c>
      <c r="P13" s="6">
        <f t="shared" si="0"/>
        <v>739</v>
      </c>
      <c r="Q13" s="5">
        <f t="shared" si="0"/>
        <v>40</v>
      </c>
      <c r="R13" s="5">
        <f t="shared" si="0"/>
        <v>252</v>
      </c>
      <c r="S13" s="5">
        <f t="shared" si="0"/>
        <v>270</v>
      </c>
      <c r="T13" s="4">
        <f aca="true" t="shared" si="1" ref="T13:AB13">SUM(T9:T12)</f>
        <v>24</v>
      </c>
      <c r="U13" s="4">
        <f t="shared" si="1"/>
        <v>143</v>
      </c>
      <c r="V13" s="4">
        <f t="shared" si="1"/>
        <v>111</v>
      </c>
      <c r="W13" s="4">
        <f t="shared" si="1"/>
        <v>0</v>
      </c>
      <c r="X13" s="4">
        <f t="shared" si="1"/>
        <v>87</v>
      </c>
      <c r="Y13" s="4">
        <f t="shared" si="1"/>
        <v>43</v>
      </c>
      <c r="Z13" s="4">
        <f t="shared" si="1"/>
        <v>0</v>
      </c>
      <c r="AA13" s="4">
        <f t="shared" si="1"/>
        <v>30</v>
      </c>
      <c r="AB13" s="4">
        <f t="shared" si="1"/>
        <v>21</v>
      </c>
    </row>
    <row r="14" spans="2:19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3" ht="15">
      <c r="A15" t="s">
        <v>28</v>
      </c>
      <c r="B15" s="5">
        <f>+B13</f>
        <v>3212</v>
      </c>
      <c r="E15" s="5">
        <f>+E13</f>
        <v>1082</v>
      </c>
      <c r="H15" s="5">
        <f>+H13</f>
        <v>451</v>
      </c>
      <c r="K15" s="5">
        <f>+K13</f>
        <v>184</v>
      </c>
      <c r="N15" s="5">
        <f>+N13</f>
        <v>153</v>
      </c>
      <c r="Q15" s="5">
        <f>+Q13</f>
        <v>40</v>
      </c>
      <c r="T15" s="4" t="s">
        <v>26</v>
      </c>
      <c r="W15" s="7">
        <f>SUM(B15:Q15)</f>
        <v>5122</v>
      </c>
    </row>
    <row r="16" spans="20:23" ht="15">
      <c r="T16" s="4" t="s">
        <v>27</v>
      </c>
      <c r="W16" s="7">
        <v>11149</v>
      </c>
    </row>
    <row r="17" spans="1:23" ht="15">
      <c r="A17" t="s">
        <v>29</v>
      </c>
      <c r="D17" s="5">
        <f>+D13</f>
        <v>235</v>
      </c>
      <c r="G17" s="5">
        <f>+G13</f>
        <v>1342</v>
      </c>
      <c r="J17" s="5">
        <f>+J13</f>
        <v>1611</v>
      </c>
      <c r="M17" s="5">
        <f>+M13</f>
        <v>1521</v>
      </c>
      <c r="P17" s="5">
        <f>+P13</f>
        <v>739</v>
      </c>
      <c r="S17" s="5">
        <f>+S13</f>
        <v>270</v>
      </c>
      <c r="T17" s="4" t="s">
        <v>30</v>
      </c>
      <c r="W17" s="7">
        <f>SUM(B17:Q17)</f>
        <v>5448</v>
      </c>
    </row>
    <row r="19" spans="2:23" ht="15">
      <c r="B19" t="s">
        <v>9</v>
      </c>
      <c r="C19" t="s">
        <v>8</v>
      </c>
      <c r="W19" s="7">
        <f>+W17+W15</f>
        <v>10570</v>
      </c>
    </row>
    <row r="20" spans="1:8" ht="15">
      <c r="A20">
        <v>2870</v>
      </c>
      <c r="B20" s="5">
        <f>+B9+H9+E9+K9+N9+Q9+T9</f>
        <v>1331</v>
      </c>
      <c r="C20" s="5">
        <f>+D9+G9+J9+M9+P9+S9+V9+Y9+AB9</f>
        <v>1511</v>
      </c>
      <c r="D20" s="5">
        <f>+C20+B20</f>
        <v>2842</v>
      </c>
      <c r="E20" s="5">
        <f>+D20-A20</f>
        <v>-28</v>
      </c>
      <c r="G20" s="5"/>
      <c r="H20" s="5"/>
    </row>
    <row r="21" spans="1:26" ht="15">
      <c r="A21">
        <v>2607</v>
      </c>
      <c r="B21" s="5">
        <f>+B10+H10+E10+K10+N10+Q10+T10</f>
        <v>1225</v>
      </c>
      <c r="C21" s="5">
        <f>+D10+G10+J10+M10+P10+S10+V10+Y10+AB10</f>
        <v>1354</v>
      </c>
      <c r="D21" s="5">
        <f>+C21+B21</f>
        <v>2579</v>
      </c>
      <c r="E21" s="5">
        <f>+D21-A21</f>
        <v>-28</v>
      </c>
      <c r="T21" s="4" t="s">
        <v>31</v>
      </c>
      <c r="V21" s="4" t="s">
        <v>29</v>
      </c>
      <c r="W21" s="4">
        <f>SUM(T13:AB13)</f>
        <v>459</v>
      </c>
      <c r="Y21" s="7">
        <f>+W21+W19</f>
        <v>11029</v>
      </c>
      <c r="Z21" s="7">
        <f>+Y21-W16</f>
        <v>-120</v>
      </c>
    </row>
    <row r="22" spans="1:5" ht="15">
      <c r="A22">
        <v>2719</v>
      </c>
      <c r="B22" s="5">
        <f>+B11+H11+E11+K11+N11+Q11+T11</f>
        <v>1288</v>
      </c>
      <c r="C22" s="5">
        <f>+D11+G11+J11+M11+P11+S11+V11+Y11+AB11</f>
        <v>1403</v>
      </c>
      <c r="D22" s="5">
        <f>+C22+B22</f>
        <v>2691</v>
      </c>
      <c r="E22" s="5">
        <f>+D22-A22</f>
        <v>-28</v>
      </c>
    </row>
    <row r="23" spans="1:23" ht="15">
      <c r="A23">
        <v>2953</v>
      </c>
      <c r="B23" s="5">
        <f>+B12+H12+E12+K12+N12+Q12+T12</f>
        <v>1302</v>
      </c>
      <c r="C23" s="5">
        <f>+D12+G12+J12+M12+P12+S12+V12+Y12+AB12</f>
        <v>1625</v>
      </c>
      <c r="D23" s="5">
        <f>+C23+B23</f>
        <v>2927</v>
      </c>
      <c r="E23" s="5">
        <f>+D23-A23</f>
        <v>-26</v>
      </c>
      <c r="W23" s="7"/>
    </row>
    <row r="24" spans="1:5" ht="15">
      <c r="A24">
        <f>SUM(A20:A23)</f>
        <v>11149</v>
      </c>
      <c r="B24" s="5">
        <f>+B13+H13+E13+K13+N13+Q13+T13</f>
        <v>5146</v>
      </c>
      <c r="C24" s="5">
        <f>+D13+G13+J13+M13+P13+S13+V13+Y13+AB13</f>
        <v>5893</v>
      </c>
      <c r="D24" s="5">
        <f>+C24+B24</f>
        <v>11039</v>
      </c>
      <c r="E24" s="5">
        <f>+D24-A24</f>
        <v>-110</v>
      </c>
    </row>
    <row r="25" ht="15">
      <c r="W25" s="7"/>
    </row>
    <row r="26" spans="2:3" ht="15">
      <c r="B26" s="12">
        <f>+B24/A24</f>
        <v>0.4615660597362992</v>
      </c>
      <c r="C26" s="12">
        <f>+C24/A24</f>
        <v>0.5285675845367298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6"/>
  <sheetViews>
    <sheetView tabSelected="1" defaultGridColor="0" zoomScale="87" zoomScaleNormal="87" colorId="22" workbookViewId="0" topLeftCell="A1">
      <selection activeCell="A19" sqref="A19"/>
    </sheetView>
  </sheetViews>
  <sheetFormatPr defaultColWidth="9.77734375" defaultRowHeight="15"/>
  <cols>
    <col min="1" max="1" width="44.99609375" style="0" customWidth="1"/>
    <col min="2" max="2" width="7.88671875" style="0" customWidth="1"/>
    <col min="3" max="6" width="8.88671875" style="0" bestFit="1" customWidth="1"/>
    <col min="7" max="7" width="8.99609375" style="0" customWidth="1"/>
    <col min="8" max="8" width="6.10546875" style="0" customWidth="1"/>
    <col min="9" max="9" width="5.5546875" style="0" customWidth="1"/>
    <col min="10" max="10" width="5.99609375" style="0" customWidth="1"/>
    <col min="11" max="11" width="4.77734375" style="0" customWidth="1"/>
    <col min="12" max="12" width="6.99609375" style="0" customWidth="1"/>
    <col min="13" max="13" width="5.6640625" style="0" customWidth="1"/>
    <col min="14" max="14" width="7.10546875" style="0" customWidth="1"/>
    <col min="15" max="15" width="5.6640625" style="0" customWidth="1"/>
    <col min="16" max="16" width="5.21484375" style="0" customWidth="1"/>
    <col min="17" max="17" width="4.10546875" style="0" customWidth="1"/>
    <col min="18" max="18" width="8.10546875" style="0" customWidth="1"/>
    <col min="19" max="19" width="6.6640625" style="0" customWidth="1"/>
    <col min="20" max="20" width="5.77734375" style="0" customWidth="1"/>
  </cols>
  <sheetData>
    <row r="1" spans="1:8" ht="15" customHeight="1">
      <c r="A1" s="13" t="s">
        <v>32</v>
      </c>
      <c r="B1" s="13"/>
      <c r="C1" s="13"/>
      <c r="D1" s="14"/>
      <c r="E1" s="14"/>
      <c r="F1" s="14"/>
      <c r="G1" s="14"/>
      <c r="H1" s="1"/>
    </row>
    <row r="2" spans="1:8" ht="15" customHeight="1" thickBot="1">
      <c r="A2" s="15"/>
      <c r="B2" s="15"/>
      <c r="C2" s="15"/>
      <c r="D2" s="15"/>
      <c r="E2" s="15"/>
      <c r="F2" s="15"/>
      <c r="G2" s="15"/>
      <c r="H2" s="1"/>
    </row>
    <row r="3" spans="1:8" ht="15" customHeight="1" thickTop="1">
      <c r="A3" s="13"/>
      <c r="B3" s="2"/>
      <c r="C3" s="2"/>
      <c r="D3" s="2"/>
      <c r="E3" s="16" t="s">
        <v>0</v>
      </c>
      <c r="F3" s="2"/>
      <c r="G3" s="2"/>
      <c r="H3" s="1"/>
    </row>
    <row r="4" spans="1:8" ht="15" customHeight="1">
      <c r="A4" s="16"/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"/>
    </row>
    <row r="5" spans="1:8" ht="15" customHeight="1">
      <c r="A5" s="18"/>
      <c r="B5" s="18"/>
      <c r="C5" s="18"/>
      <c r="D5" s="18"/>
      <c r="E5" s="18"/>
      <c r="F5" s="18"/>
      <c r="G5" s="18"/>
      <c r="H5" s="1"/>
    </row>
    <row r="6" spans="1:8" ht="18" customHeight="1">
      <c r="A6" s="13" t="s">
        <v>7</v>
      </c>
      <c r="B6" s="19">
        <f>+Sheet1!B15</f>
        <v>3212</v>
      </c>
      <c r="C6" s="19">
        <f>+Sheet1!E15</f>
        <v>1082</v>
      </c>
      <c r="D6" s="19">
        <f>+Sheet1!H15</f>
        <v>451</v>
      </c>
      <c r="E6" s="19">
        <f>+Sheet1!K15</f>
        <v>184</v>
      </c>
      <c r="F6" s="19">
        <f>+Sheet1!N15</f>
        <v>153</v>
      </c>
      <c r="G6" s="19">
        <f>+Sheet1!Q15</f>
        <v>40</v>
      </c>
      <c r="H6" s="3">
        <f>SUM(B6:G6)</f>
        <v>5122</v>
      </c>
    </row>
    <row r="7" spans="1:8" ht="18" customHeight="1">
      <c r="A7" s="13" t="s">
        <v>34</v>
      </c>
      <c r="B7" s="20">
        <f aca="true" t="shared" si="0" ref="B7:G7">B6/$H6</f>
        <v>0.6270987895353377</v>
      </c>
      <c r="C7" s="20">
        <f t="shared" si="0"/>
        <v>0.21124560718469348</v>
      </c>
      <c r="D7" s="20">
        <f t="shared" si="0"/>
        <v>0.08805154236626318</v>
      </c>
      <c r="E7" s="20">
        <f t="shared" si="0"/>
        <v>0.035923467395548615</v>
      </c>
      <c r="F7" s="20">
        <f t="shared" si="0"/>
        <v>0.029871144084342053</v>
      </c>
      <c r="G7" s="20">
        <f t="shared" si="0"/>
        <v>0.007809449433814916</v>
      </c>
      <c r="H7" s="1"/>
    </row>
    <row r="8" spans="1:8" ht="18" customHeight="1">
      <c r="A8" s="13" t="s">
        <v>35</v>
      </c>
      <c r="B8" s="20">
        <f aca="true" t="shared" si="1" ref="B8:G8">B6/$H8</f>
        <v>0.288097587227554</v>
      </c>
      <c r="C8" s="20">
        <f t="shared" si="1"/>
        <v>0.09704906269620593</v>
      </c>
      <c r="D8" s="20">
        <f t="shared" si="1"/>
        <v>0.04045205848058122</v>
      </c>
      <c r="E8" s="20">
        <f t="shared" si="1"/>
        <v>0.016503722306933356</v>
      </c>
      <c r="F8" s="20">
        <f t="shared" si="1"/>
        <v>0.013723203874786977</v>
      </c>
      <c r="G8" s="20">
        <f t="shared" si="1"/>
        <v>0.003587765718898556</v>
      </c>
      <c r="H8" s="3">
        <v>11149</v>
      </c>
    </row>
    <row r="9" spans="1:8" ht="15" customHeight="1">
      <c r="A9" s="21"/>
      <c r="B9" s="21"/>
      <c r="C9" s="21"/>
      <c r="D9" s="21"/>
      <c r="E9" s="21"/>
      <c r="F9" s="21"/>
      <c r="G9" s="21"/>
      <c r="H9" s="1"/>
    </row>
    <row r="10" spans="1:8" ht="15" customHeight="1">
      <c r="A10" s="14" t="s">
        <v>33</v>
      </c>
      <c r="B10" s="14"/>
      <c r="C10" s="14"/>
      <c r="D10" s="14"/>
      <c r="E10" s="14"/>
      <c r="F10" s="14"/>
      <c r="G10" s="18"/>
      <c r="H10" s="1"/>
    </row>
    <row r="11" spans="1:8" ht="15" customHeight="1">
      <c r="A11" s="14"/>
      <c r="B11" s="14"/>
      <c r="C11" s="14"/>
      <c r="D11" s="14"/>
      <c r="E11" s="14"/>
      <c r="F11" s="14"/>
      <c r="G11" s="14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20" ht="14.25" customHeight="1"/>
  </sheetData>
  <printOptions/>
  <pageMargins left="0.5" right="0.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Mullen</dc:creator>
  <cp:keywords/>
  <dc:description/>
  <cp:lastModifiedBy>eimersm</cp:lastModifiedBy>
  <cp:lastPrinted>2001-09-25T14:00:55Z</cp:lastPrinted>
  <dcterms:created xsi:type="dcterms:W3CDTF">2001-08-29T15:10:01Z</dcterms:created>
  <dcterms:modified xsi:type="dcterms:W3CDTF">2001-09-25T14:01:54Z</dcterms:modified>
  <cp:category/>
  <cp:version/>
  <cp:contentType/>
  <cp:contentStatus/>
</cp:coreProperties>
</file>