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REAL ESTATE\Project Management\JENSENBM\UMSL - 2020003 - Normandie Golf Course\"/>
    </mc:Choice>
  </mc:AlternateContent>
  <bookViews>
    <workbookView xWindow="0" yWindow="465" windowWidth="23265" windowHeight="12585"/>
  </bookViews>
  <sheets>
    <sheet name="SUM" sheetId="2" r:id="rId1"/>
    <sheet name="Dept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2" l="1"/>
  <c r="G23" i="2"/>
  <c r="F23" i="2"/>
  <c r="E23" i="2"/>
  <c r="C23" i="2"/>
  <c r="C25" i="2" s="1"/>
  <c r="B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I13" i="2"/>
  <c r="I25" i="2" s="1"/>
  <c r="G13" i="2"/>
  <c r="F13" i="2"/>
  <c r="E13" i="2"/>
  <c r="C13" i="2"/>
  <c r="B13" i="2"/>
  <c r="H12" i="2"/>
  <c r="D12" i="2"/>
  <c r="H11" i="2"/>
  <c r="D11" i="2"/>
  <c r="H10" i="2"/>
  <c r="D10" i="2"/>
  <c r="H9" i="2"/>
  <c r="D9" i="2"/>
  <c r="H8" i="2"/>
  <c r="D8" i="2"/>
  <c r="K177" i="1"/>
  <c r="I177" i="1"/>
  <c r="H177" i="1"/>
  <c r="G177" i="1"/>
  <c r="E177" i="1"/>
  <c r="D177" i="1"/>
  <c r="J176" i="1"/>
  <c r="F176" i="1"/>
  <c r="J175" i="1"/>
  <c r="F175" i="1"/>
  <c r="J174" i="1"/>
  <c r="F174" i="1"/>
  <c r="K170" i="1"/>
  <c r="I170" i="1"/>
  <c r="H170" i="1"/>
  <c r="G170" i="1"/>
  <c r="E170" i="1"/>
  <c r="D170" i="1"/>
  <c r="J169" i="1"/>
  <c r="F169" i="1"/>
  <c r="K167" i="1"/>
  <c r="K171" i="1" s="1"/>
  <c r="I167" i="1"/>
  <c r="H167" i="1"/>
  <c r="H171" i="1" s="1"/>
  <c r="G167" i="1"/>
  <c r="G171" i="1" s="1"/>
  <c r="E167" i="1"/>
  <c r="E171" i="1" s="1"/>
  <c r="D167" i="1"/>
  <c r="D171" i="1" s="1"/>
  <c r="J166" i="1"/>
  <c r="F166" i="1"/>
  <c r="J165" i="1"/>
  <c r="F165" i="1"/>
  <c r="J164" i="1"/>
  <c r="F164" i="1"/>
  <c r="J163" i="1"/>
  <c r="F163" i="1"/>
  <c r="J162" i="1"/>
  <c r="F162" i="1"/>
  <c r="J161" i="1"/>
  <c r="F161" i="1"/>
  <c r="J160" i="1"/>
  <c r="F160" i="1"/>
  <c r="J159" i="1"/>
  <c r="F159" i="1"/>
  <c r="J158" i="1"/>
  <c r="F158" i="1"/>
  <c r="J157" i="1"/>
  <c r="F157" i="1"/>
  <c r="J156" i="1"/>
  <c r="F156" i="1"/>
  <c r="J155" i="1"/>
  <c r="F155" i="1"/>
  <c r="J154" i="1"/>
  <c r="F154" i="1"/>
  <c r="J153" i="1"/>
  <c r="F153" i="1"/>
  <c r="J152" i="1"/>
  <c r="F152" i="1"/>
  <c r="J151" i="1"/>
  <c r="F151" i="1"/>
  <c r="J150" i="1"/>
  <c r="F150" i="1"/>
  <c r="J149" i="1"/>
  <c r="F149" i="1"/>
  <c r="J148" i="1"/>
  <c r="F148" i="1"/>
  <c r="J147" i="1"/>
  <c r="F147" i="1"/>
  <c r="J146" i="1"/>
  <c r="F146" i="1"/>
  <c r="J145" i="1"/>
  <c r="F145" i="1"/>
  <c r="K140" i="1"/>
  <c r="I140" i="1"/>
  <c r="H140" i="1"/>
  <c r="G140" i="1"/>
  <c r="E140" i="1"/>
  <c r="D140" i="1"/>
  <c r="J139" i="1"/>
  <c r="F139" i="1"/>
  <c r="J138" i="1"/>
  <c r="F138" i="1"/>
  <c r="J137" i="1"/>
  <c r="F137" i="1"/>
  <c r="J136" i="1"/>
  <c r="F136" i="1"/>
  <c r="J135" i="1"/>
  <c r="F135" i="1"/>
  <c r="J134" i="1"/>
  <c r="F134" i="1"/>
  <c r="J133" i="1"/>
  <c r="F133" i="1"/>
  <c r="J132" i="1"/>
  <c r="F132" i="1"/>
  <c r="J131" i="1"/>
  <c r="F131" i="1"/>
  <c r="J130" i="1"/>
  <c r="F130" i="1"/>
  <c r="J129" i="1"/>
  <c r="F129" i="1"/>
  <c r="J128" i="1"/>
  <c r="F128" i="1"/>
  <c r="J127" i="1"/>
  <c r="F127" i="1"/>
  <c r="J126" i="1"/>
  <c r="F126" i="1"/>
  <c r="J125" i="1"/>
  <c r="F125" i="1"/>
  <c r="J124" i="1"/>
  <c r="F124" i="1"/>
  <c r="J123" i="1"/>
  <c r="F123" i="1"/>
  <c r="J122" i="1"/>
  <c r="F122" i="1"/>
  <c r="J121" i="1"/>
  <c r="F121" i="1"/>
  <c r="J120" i="1"/>
  <c r="F120" i="1"/>
  <c r="J119" i="1"/>
  <c r="F119" i="1"/>
  <c r="J118" i="1"/>
  <c r="F118" i="1"/>
  <c r="J117" i="1"/>
  <c r="F117" i="1"/>
  <c r="J116" i="1"/>
  <c r="F116" i="1"/>
  <c r="J115" i="1"/>
  <c r="F115" i="1"/>
  <c r="J114" i="1"/>
  <c r="F114" i="1"/>
  <c r="J113" i="1"/>
  <c r="F113" i="1"/>
  <c r="J112" i="1"/>
  <c r="F112" i="1"/>
  <c r="J111" i="1"/>
  <c r="F111" i="1"/>
  <c r="J110" i="1"/>
  <c r="F110" i="1"/>
  <c r="J109" i="1"/>
  <c r="F109" i="1"/>
  <c r="J108" i="1"/>
  <c r="F108" i="1"/>
  <c r="J107" i="1"/>
  <c r="F107" i="1"/>
  <c r="K105" i="1"/>
  <c r="K141" i="1" s="1"/>
  <c r="I105" i="1"/>
  <c r="I141" i="1" s="1"/>
  <c r="H105" i="1"/>
  <c r="H141" i="1" s="1"/>
  <c r="G105" i="1"/>
  <c r="E105" i="1"/>
  <c r="E141" i="1" s="1"/>
  <c r="D105" i="1"/>
  <c r="D141" i="1" s="1"/>
  <c r="J104" i="1"/>
  <c r="F104" i="1"/>
  <c r="J103" i="1"/>
  <c r="F103" i="1"/>
  <c r="J102" i="1"/>
  <c r="F102" i="1"/>
  <c r="J101" i="1"/>
  <c r="F101" i="1"/>
  <c r="J100" i="1"/>
  <c r="F100" i="1"/>
  <c r="J99" i="1"/>
  <c r="F99" i="1"/>
  <c r="K95" i="1"/>
  <c r="I95" i="1"/>
  <c r="H95" i="1"/>
  <c r="G95" i="1"/>
  <c r="E95" i="1"/>
  <c r="D95" i="1"/>
  <c r="J94" i="1"/>
  <c r="F94" i="1"/>
  <c r="J93" i="1"/>
  <c r="F93" i="1"/>
  <c r="J92" i="1"/>
  <c r="F92" i="1"/>
  <c r="J91" i="1"/>
  <c r="F91" i="1"/>
  <c r="J90" i="1"/>
  <c r="F90" i="1"/>
  <c r="J89" i="1"/>
  <c r="F89" i="1"/>
  <c r="J88" i="1"/>
  <c r="F88" i="1"/>
  <c r="J87" i="1"/>
  <c r="F87" i="1"/>
  <c r="J86" i="1"/>
  <c r="F86" i="1"/>
  <c r="J85" i="1"/>
  <c r="F85" i="1"/>
  <c r="K80" i="1"/>
  <c r="I80" i="1"/>
  <c r="H80" i="1"/>
  <c r="G80" i="1"/>
  <c r="E80" i="1"/>
  <c r="D80" i="1"/>
  <c r="J79" i="1"/>
  <c r="F79" i="1"/>
  <c r="J78" i="1"/>
  <c r="F78" i="1"/>
  <c r="J77" i="1"/>
  <c r="F77" i="1"/>
  <c r="J76" i="1"/>
  <c r="F76" i="1"/>
  <c r="J75" i="1"/>
  <c r="F75" i="1"/>
  <c r="J74" i="1"/>
  <c r="F74" i="1"/>
  <c r="J73" i="1"/>
  <c r="F73" i="1"/>
  <c r="J72" i="1"/>
  <c r="F72" i="1"/>
  <c r="J71" i="1"/>
  <c r="F71" i="1"/>
  <c r="J70" i="1"/>
  <c r="F70" i="1"/>
  <c r="J69" i="1"/>
  <c r="F69" i="1"/>
  <c r="J68" i="1"/>
  <c r="F68" i="1"/>
  <c r="J67" i="1"/>
  <c r="F67" i="1"/>
  <c r="J66" i="1"/>
  <c r="F66" i="1"/>
  <c r="K64" i="1"/>
  <c r="I64" i="1"/>
  <c r="H64" i="1"/>
  <c r="G64" i="1"/>
  <c r="E64" i="1"/>
  <c r="D64" i="1"/>
  <c r="J63" i="1"/>
  <c r="F63" i="1"/>
  <c r="J62" i="1"/>
  <c r="F62" i="1"/>
  <c r="J61" i="1"/>
  <c r="F61" i="1"/>
  <c r="J60" i="1"/>
  <c r="F60" i="1"/>
  <c r="J59" i="1"/>
  <c r="F59" i="1"/>
  <c r="J58" i="1"/>
  <c r="F58" i="1"/>
  <c r="J57" i="1"/>
  <c r="F57" i="1"/>
  <c r="K54" i="1"/>
  <c r="I54" i="1"/>
  <c r="H54" i="1"/>
  <c r="G54" i="1"/>
  <c r="E54" i="1"/>
  <c r="D54" i="1"/>
  <c r="J53" i="1"/>
  <c r="F53" i="1"/>
  <c r="J52" i="1"/>
  <c r="F52" i="1"/>
  <c r="J51" i="1"/>
  <c r="F51" i="1"/>
  <c r="J50" i="1"/>
  <c r="F50" i="1"/>
  <c r="J49" i="1"/>
  <c r="F49" i="1"/>
  <c r="J48" i="1"/>
  <c r="F48" i="1"/>
  <c r="J47" i="1"/>
  <c r="F47" i="1"/>
  <c r="J46" i="1"/>
  <c r="F46" i="1"/>
  <c r="J45" i="1"/>
  <c r="F45" i="1"/>
  <c r="K39" i="1"/>
  <c r="I39" i="1"/>
  <c r="H39" i="1"/>
  <c r="G39" i="1"/>
  <c r="E39" i="1"/>
  <c r="D39" i="1"/>
  <c r="J38" i="1"/>
  <c r="F38" i="1"/>
  <c r="K34" i="1"/>
  <c r="I34" i="1"/>
  <c r="H34" i="1"/>
  <c r="G34" i="1"/>
  <c r="E34" i="1"/>
  <c r="D34" i="1"/>
  <c r="J33" i="1"/>
  <c r="F33" i="1"/>
  <c r="J32" i="1"/>
  <c r="F32" i="1"/>
  <c r="J31" i="1"/>
  <c r="F31" i="1"/>
  <c r="K29" i="1"/>
  <c r="I29" i="1"/>
  <c r="H29" i="1"/>
  <c r="G29" i="1"/>
  <c r="E29" i="1"/>
  <c r="D29" i="1"/>
  <c r="J28" i="1"/>
  <c r="F28" i="1"/>
  <c r="K26" i="1"/>
  <c r="I26" i="1"/>
  <c r="H26" i="1"/>
  <c r="G26" i="1"/>
  <c r="E26" i="1"/>
  <c r="D26" i="1"/>
  <c r="J25" i="1"/>
  <c r="F25" i="1"/>
  <c r="J24" i="1"/>
  <c r="F24" i="1"/>
  <c r="J23" i="1"/>
  <c r="F23" i="1"/>
  <c r="K18" i="1"/>
  <c r="I18" i="1"/>
  <c r="H18" i="1"/>
  <c r="G18" i="1"/>
  <c r="E18" i="1"/>
  <c r="D18" i="1"/>
  <c r="J17" i="1"/>
  <c r="F17" i="1"/>
  <c r="K15" i="1"/>
  <c r="I15" i="1"/>
  <c r="H15" i="1"/>
  <c r="G15" i="1"/>
  <c r="E15" i="1"/>
  <c r="D15" i="1"/>
  <c r="J14" i="1"/>
  <c r="F14" i="1"/>
  <c r="K12" i="1"/>
  <c r="K19" i="1" s="1"/>
  <c r="I12" i="1"/>
  <c r="I19" i="1" s="1"/>
  <c r="H12" i="1"/>
  <c r="G12" i="1"/>
  <c r="E12" i="1"/>
  <c r="E19" i="1" s="1"/>
  <c r="D12" i="1"/>
  <c r="D19" i="1" s="1"/>
  <c r="J11" i="1"/>
  <c r="F11" i="1"/>
  <c r="J10" i="1"/>
  <c r="F10" i="1"/>
  <c r="J9" i="1"/>
  <c r="F9" i="1"/>
  <c r="J15" i="1" l="1"/>
  <c r="F26" i="1"/>
  <c r="F171" i="1"/>
  <c r="F170" i="1"/>
  <c r="H35" i="1"/>
  <c r="F15" i="1"/>
  <c r="F34" i="1"/>
  <c r="F177" i="1"/>
  <c r="K35" i="1"/>
  <c r="K41" i="1" s="1"/>
  <c r="J39" i="1"/>
  <c r="J95" i="1"/>
  <c r="J177" i="1"/>
  <c r="G35" i="1"/>
  <c r="J29" i="1"/>
  <c r="H81" i="1"/>
  <c r="H82" i="1" s="1"/>
  <c r="I171" i="1"/>
  <c r="J171" i="1" s="1"/>
  <c r="F39" i="1"/>
  <c r="F95" i="1"/>
  <c r="J18" i="1"/>
  <c r="I81" i="1"/>
  <c r="I82" i="1" s="1"/>
  <c r="F141" i="1"/>
  <c r="F140" i="1"/>
  <c r="J34" i="1"/>
  <c r="J26" i="1"/>
  <c r="E35" i="1"/>
  <c r="E41" i="1" s="1"/>
  <c r="E179" i="1" s="1"/>
  <c r="F29" i="1"/>
  <c r="E81" i="1"/>
  <c r="E82" i="1" s="1"/>
  <c r="J140" i="1"/>
  <c r="F18" i="1"/>
  <c r="G141" i="1"/>
  <c r="G81" i="1"/>
  <c r="G82" i="1" s="1"/>
  <c r="F80" i="1"/>
  <c r="G19" i="1"/>
  <c r="G41" i="1" s="1"/>
  <c r="K81" i="1"/>
  <c r="K82" i="1" s="1"/>
  <c r="F25" i="2"/>
  <c r="B25" i="2"/>
  <c r="D13" i="2"/>
  <c r="E25" i="2"/>
  <c r="G25" i="2"/>
  <c r="H25" i="2" s="1"/>
  <c r="D23" i="2"/>
  <c r="D25" i="2"/>
  <c r="H23" i="2"/>
  <c r="H13" i="2"/>
  <c r="F19" i="1"/>
  <c r="J141" i="1"/>
  <c r="J12" i="1"/>
  <c r="F64" i="1"/>
  <c r="J80" i="1"/>
  <c r="J105" i="1"/>
  <c r="J170" i="1"/>
  <c r="I35" i="1"/>
  <c r="H19" i="1"/>
  <c r="F54" i="1"/>
  <c r="D81" i="1"/>
  <c r="F167" i="1"/>
  <c r="F12" i="1"/>
  <c r="D35" i="1"/>
  <c r="J64" i="1"/>
  <c r="F105" i="1"/>
  <c r="J54" i="1"/>
  <c r="J167" i="1"/>
  <c r="J35" i="1" l="1"/>
  <c r="F35" i="1"/>
  <c r="J82" i="1"/>
  <c r="J81" i="1"/>
  <c r="I41" i="1"/>
  <c r="I179" i="1" s="1"/>
  <c r="F81" i="1"/>
  <c r="D41" i="1"/>
  <c r="J19" i="1"/>
  <c r="H41" i="1"/>
  <c r="G179" i="1"/>
  <c r="D82" i="1"/>
  <c r="F82" i="1" s="1"/>
  <c r="K179" i="1"/>
  <c r="H179" i="1" l="1"/>
  <c r="J179" i="1" s="1"/>
  <c r="J41" i="1"/>
  <c r="D179" i="1"/>
  <c r="F179" i="1" s="1"/>
  <c r="F41" i="1"/>
</calcChain>
</file>

<file path=xl/sharedStrings.xml><?xml version="1.0" encoding="utf-8"?>
<sst xmlns="http://schemas.openxmlformats.org/spreadsheetml/2006/main" count="205" uniqueCount="183">
  <si>
    <t>Departmental Income Statement</t>
  </si>
  <si>
    <t>Normandie 1901, LLC</t>
  </si>
  <si>
    <t>For the month ended December 31, 2019</t>
  </si>
  <si>
    <t>Account</t>
  </si>
  <si>
    <t>Dec 2019</t>
  </si>
  <si>
    <t>Month Budget</t>
  </si>
  <si>
    <t>Month Variance</t>
  </si>
  <si>
    <t>Last Year</t>
  </si>
  <si>
    <t>YTD Actual</t>
  </si>
  <si>
    <t>YTD Budget</t>
  </si>
  <si>
    <t>YTD Variance</t>
  </si>
  <si>
    <t>YTD Last Year</t>
  </si>
  <si>
    <t>Food &amp; Beverage Revenue</t>
  </si>
  <si>
    <t>Clubhouse Food</t>
  </si>
  <si>
    <t>Outing Food</t>
  </si>
  <si>
    <t>Clubhouse Beverage</t>
  </si>
  <si>
    <t>Total Food &amp; Beverage Revenue</t>
  </si>
  <si>
    <t>Liquor Revenue</t>
  </si>
  <si>
    <t>Clubhouse Liquor</t>
  </si>
  <si>
    <t>Total Liquor Revenue</t>
  </si>
  <si>
    <t>Other Food &amp; Beverage Revenue</t>
  </si>
  <si>
    <t>Service Charge</t>
  </si>
  <si>
    <t>Total Other Food &amp; Beverage Revenue</t>
  </si>
  <si>
    <t>Food &amp; Beverage Expense</t>
  </si>
  <si>
    <t>Cost of Food</t>
  </si>
  <si>
    <t>Dining Room Food</t>
  </si>
  <si>
    <t>Dining Room Beverage</t>
  </si>
  <si>
    <t>Dining Room - Ice</t>
  </si>
  <si>
    <t>Total Cost of Food</t>
  </si>
  <si>
    <t>Cost of Liquor</t>
  </si>
  <si>
    <t>Dining Room Liquor</t>
  </si>
  <si>
    <t>Total Cost of Liquor</t>
  </si>
  <si>
    <t>Indirect Food &amp; Beverage Expense</t>
  </si>
  <si>
    <t>Dining Room Supplies</t>
  </si>
  <si>
    <t>Dining Room Equipment Rental</t>
  </si>
  <si>
    <t>Dining Room Miscellaneous Expense</t>
  </si>
  <si>
    <t>Total Indirect Food &amp; Beverage Expense</t>
  </si>
  <si>
    <t>Total Food &amp; Beverage Expense</t>
  </si>
  <si>
    <t>Kitchen Expense</t>
  </si>
  <si>
    <t>Kitchen Supplies</t>
  </si>
  <si>
    <t>Total Kitchen Expense</t>
  </si>
  <si>
    <t>Income/(Loss) Food &amp; Beverage</t>
  </si>
  <si>
    <t>Golf Shop</t>
  </si>
  <si>
    <t>Golf Shop Revenue</t>
  </si>
  <si>
    <t>Sales - Merchandise</t>
  </si>
  <si>
    <t>Greens Fees</t>
  </si>
  <si>
    <t>Outing Greens Fees</t>
  </si>
  <si>
    <t>Cart Rental</t>
  </si>
  <si>
    <t>Range Fees</t>
  </si>
  <si>
    <t>Handicaps</t>
  </si>
  <si>
    <t>Hole Sponsor</t>
  </si>
  <si>
    <t>Season Pass - Carts</t>
  </si>
  <si>
    <t>Season Pass - Greens Fee</t>
  </si>
  <si>
    <t>Total Golf Shop Revenue</t>
  </si>
  <si>
    <t>Golf Shop Expense</t>
  </si>
  <si>
    <t>Golf Shop Wages &amp; Benefits</t>
  </si>
  <si>
    <t>Golf Professional Wages</t>
  </si>
  <si>
    <t>Pro Shop Wages</t>
  </si>
  <si>
    <t>Cart Employee Wages</t>
  </si>
  <si>
    <t>Starter/Marshall Wages</t>
  </si>
  <si>
    <t>Pro Shop Payroll Taxes</t>
  </si>
  <si>
    <t>Pro Shop Insurance Benefits</t>
  </si>
  <si>
    <t>Pro Shop Workers Compensation</t>
  </si>
  <si>
    <t>Total Golf Shop Wages &amp; Benefits</t>
  </si>
  <si>
    <t>Golf Shop Indirect Expense</t>
  </si>
  <si>
    <t>Cost Of Sales</t>
  </si>
  <si>
    <t>Freight Expense</t>
  </si>
  <si>
    <t>Pro Shop Golf Cart Maintenance</t>
  </si>
  <si>
    <t>Pro Shop Golf Cart Gasoline</t>
  </si>
  <si>
    <t>Pro Shop Golf Cart Expense</t>
  </si>
  <si>
    <t>Pro Shop Golf Cart Lease</t>
  </si>
  <si>
    <t>Pro Shop Range Expense</t>
  </si>
  <si>
    <t>Pro Shop Supplies</t>
  </si>
  <si>
    <t>Pro Shop Telephone</t>
  </si>
  <si>
    <t>Pro Shop Miscellaneous</t>
  </si>
  <si>
    <t>Pro Shop Handicap Expense</t>
  </si>
  <si>
    <t>Pro Shop Golf Cart Supplies</t>
  </si>
  <si>
    <t>Pro Shop Pro Shop Education</t>
  </si>
  <si>
    <t>Pro Shop Tournaments</t>
  </si>
  <si>
    <t>Total Golf Shop Indirect Expense</t>
  </si>
  <si>
    <t>Total Golf Shop Expense</t>
  </si>
  <si>
    <t>Income / (Loss) Golf Shop</t>
  </si>
  <si>
    <t>Clubhouse Expense</t>
  </si>
  <si>
    <t>Clubhouse Repair &amp; Maintenance</t>
  </si>
  <si>
    <t>Clubhouse Supplies</t>
  </si>
  <si>
    <t>Clubhouse Paper Products</t>
  </si>
  <si>
    <t>Clubhouse Electricity</t>
  </si>
  <si>
    <t>Clubhouse Gas</t>
  </si>
  <si>
    <t>Clubhouse Water / Sewer</t>
  </si>
  <si>
    <t>Clubhouse Trash</t>
  </si>
  <si>
    <t>Clubhouse Security</t>
  </si>
  <si>
    <t>Clubhouse Grounds Maintenance</t>
  </si>
  <si>
    <t>Clubhouse Miscellaneous</t>
  </si>
  <si>
    <t>Total Clubhouse Expense</t>
  </si>
  <si>
    <t>Golf Course Expense</t>
  </si>
  <si>
    <t>Golf Course Wages &amp; Benefits</t>
  </si>
  <si>
    <t>Superintendent Wages</t>
  </si>
  <si>
    <t>Golf Course Wages</t>
  </si>
  <si>
    <t>Golf Course Contract Labor</t>
  </si>
  <si>
    <t>Golf Course Payroll Taxes</t>
  </si>
  <si>
    <t>Golf Course Insurance Benefits</t>
  </si>
  <si>
    <t>Golf Course Workers Comp.</t>
  </si>
  <si>
    <t>Total Golf Course Wages &amp; Benefits</t>
  </si>
  <si>
    <t>Golf Course Indirect Expense</t>
  </si>
  <si>
    <t>Golf Course Maintenance</t>
  </si>
  <si>
    <t>GCSAA Dues</t>
  </si>
  <si>
    <t>Golf Course Auto Truck Expense</t>
  </si>
  <si>
    <t>Golf Course Bldg Repair &amp; Main</t>
  </si>
  <si>
    <t>Golf Course Bldg. Maint/Repair</t>
  </si>
  <si>
    <t>Golf Course Chemicals</t>
  </si>
  <si>
    <t>Golf Course Computer Expense</t>
  </si>
  <si>
    <t>Golf Course Diesel</t>
  </si>
  <si>
    <t>Golf Course Drainage Maintenance</t>
  </si>
  <si>
    <t>Golf Course Dues &amp; Subscriptions</t>
  </si>
  <si>
    <t>Golf Course Electric</t>
  </si>
  <si>
    <t>Golf Course Equipment Lease</t>
  </si>
  <si>
    <t>Golf Course Equipment Maintenance &amp; Repair</t>
  </si>
  <si>
    <t>Golf Course Equipment Supplies</t>
  </si>
  <si>
    <t>Golf Course Fertilizer</t>
  </si>
  <si>
    <t>Golf Course First Aid Expenses</t>
  </si>
  <si>
    <t>Golf Course Fuel/Oil/Lube</t>
  </si>
  <si>
    <t>Golf Course Gas</t>
  </si>
  <si>
    <t>Golf Course Golf Course Supplies</t>
  </si>
  <si>
    <t>Golf Course Irrigation Maint &amp; Repair</t>
  </si>
  <si>
    <t>Golf Course Miscellaneous (7730)</t>
  </si>
  <si>
    <t>Golf Course PES &amp; Employment A</t>
  </si>
  <si>
    <t>Golf Course Professional Expenses</t>
  </si>
  <si>
    <t>Golf Course Pump Electric</t>
  </si>
  <si>
    <t>Golf Course Safety Program</t>
  </si>
  <si>
    <t>Golf Course Sand &amp; Topsoil</t>
  </si>
  <si>
    <t>Golf Course Security (7080)</t>
  </si>
  <si>
    <t>Golf Course Seed &amp; Sod</t>
  </si>
  <si>
    <t>Golf Course Small Tools &amp; Equipment</t>
  </si>
  <si>
    <t>Golf Course Telephone</t>
  </si>
  <si>
    <t>Golf Course Uniforms</t>
  </si>
  <si>
    <t>Golf Course Waste &amp; Trash</t>
  </si>
  <si>
    <t>Golf Course Water/Sewer</t>
  </si>
  <si>
    <t>Total Golf Course Indirect Expense</t>
  </si>
  <si>
    <t>Total Golf Course Expense</t>
  </si>
  <si>
    <t>Administrative Expense</t>
  </si>
  <si>
    <t>Administrative Indirect Expense</t>
  </si>
  <si>
    <t>Admin Accounting Fees</t>
  </si>
  <si>
    <t>Admin Advertising</t>
  </si>
  <si>
    <t>Admin Attorney Fees</t>
  </si>
  <si>
    <t>Admin Bank Charges</t>
  </si>
  <si>
    <t>Admin Computer Expense</t>
  </si>
  <si>
    <t>Admin Computer Software Services</t>
  </si>
  <si>
    <t>Admin Credit Card Fees</t>
  </si>
  <si>
    <t>Admin Insurance-Gen. Liab./Auto</t>
  </si>
  <si>
    <t>Admin Interest Expense</t>
  </si>
  <si>
    <t>Admin License &amp; Permits</t>
  </si>
  <si>
    <t>Admin Loan Fees</t>
  </si>
  <si>
    <t>Distribution Fees</t>
  </si>
  <si>
    <t>Admin Miscellaneous</t>
  </si>
  <si>
    <t>Admin Office Lease</t>
  </si>
  <si>
    <t>Admin Office Supplies &amp; Expense</t>
  </si>
  <si>
    <t>Admin Payroll Expense</t>
  </si>
  <si>
    <t>Admin Postage</t>
  </si>
  <si>
    <t>Admin Professional Expense</t>
  </si>
  <si>
    <t>Admin Taxes - Real Est./Personal Pro</t>
  </si>
  <si>
    <t>Admin Telephone Expense</t>
  </si>
  <si>
    <t>Admin Cash Short &amp; Over</t>
  </si>
  <si>
    <t>Rounding</t>
  </si>
  <si>
    <t>Total Administrative Indirect Expense</t>
  </si>
  <si>
    <t>Depreciation Expense</t>
  </si>
  <si>
    <t>Admin Depreciation Expense</t>
  </si>
  <si>
    <t>Total Depreciation Expense</t>
  </si>
  <si>
    <t>Total Administrative Expense</t>
  </si>
  <si>
    <t>Other Income</t>
  </si>
  <si>
    <t>Miscellaneous Income</t>
  </si>
  <si>
    <t>Supplemental Income</t>
  </si>
  <si>
    <t>Gain/Loss on Sale of Assets</t>
  </si>
  <si>
    <t>Total Other Income</t>
  </si>
  <si>
    <t>Net Income / (Loss)</t>
  </si>
  <si>
    <t>Summary Income Statement</t>
  </si>
  <si>
    <t>Revenue</t>
  </si>
  <si>
    <t>Administrative Revenue</t>
  </si>
  <si>
    <t>Total Revenue</t>
  </si>
  <si>
    <t>Expenses</t>
  </si>
  <si>
    <t>Maintenance Expense</t>
  </si>
  <si>
    <t>Depreciation</t>
  </si>
  <si>
    <t>Total Expenses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</si>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</sst>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(#,##0.00\)"/>
  </numFmts>
  <fonts count="6" x14ac:knownFonts="1">
    <font>
      <sz val="11"/>
      <color theme="1"/>
      <name val="Calibri"/>
      <family val="2"/>
      <scheme val="minor"/>
    </font>
    <font>
      <b/>
      <sz val="20"/>
      <name val="Arial"/>
    </font>
    <font>
      <sz val="14"/>
      <name val="Arial"/>
    </font>
    <font>
      <b/>
      <sz val="8"/>
      <name val="Arial"/>
    </font>
    <font>
      <b/>
      <sz val="10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EBEBEB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27" sqref="A27:XFD1048576"/>
    </sheetView>
  </sheetViews>
  <sheetFormatPr defaultColWidth="8.85546875" defaultRowHeight="15" x14ac:dyDescent="0.25"/>
  <cols>
    <col min="1" max="1" width="22.85546875" customWidth="1"/>
    <col min="2" max="9" width="11.28515625" customWidth="1"/>
  </cols>
  <sheetData>
    <row r="1" spans="1:9" ht="26.25" x14ac:dyDescent="0.25">
      <c r="A1" s="11" t="s">
        <v>174</v>
      </c>
      <c r="B1" s="11"/>
      <c r="C1" s="11"/>
      <c r="D1" s="11"/>
      <c r="E1" s="11"/>
      <c r="F1" s="11"/>
      <c r="G1" s="11"/>
      <c r="H1" s="11"/>
      <c r="I1" s="11"/>
    </row>
    <row r="2" spans="1:9" ht="18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8" x14ac:dyDescent="0.25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5" spans="1:9" x14ac:dyDescent="0.2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</row>
    <row r="7" spans="1:9" x14ac:dyDescent="0.25">
      <c r="A7" s="13" t="s">
        <v>175</v>
      </c>
      <c r="B7" s="13"/>
      <c r="C7" s="13"/>
      <c r="D7" s="13"/>
      <c r="E7" s="13"/>
      <c r="F7" s="13"/>
      <c r="G7" s="13"/>
      <c r="H7" s="13"/>
      <c r="I7" s="13"/>
    </row>
    <row r="8" spans="1:9" x14ac:dyDescent="0.25">
      <c r="A8" s="5" t="s">
        <v>43</v>
      </c>
      <c r="B8" s="6">
        <v>5732.48</v>
      </c>
      <c r="C8" s="6">
        <v>5500</v>
      </c>
      <c r="D8" s="6">
        <f t="shared" ref="D8:D13" si="0">(B8 - C8)</f>
        <v>232.47999999999956</v>
      </c>
      <c r="E8" s="6">
        <v>12311.73</v>
      </c>
      <c r="F8" s="6">
        <v>559479.55000000005</v>
      </c>
      <c r="G8" s="6">
        <v>618375</v>
      </c>
      <c r="H8" s="6">
        <f t="shared" ref="H8:H13" si="1">(F8 - G8)</f>
        <v>-58895.449999999953</v>
      </c>
      <c r="I8" s="6">
        <v>564177.88</v>
      </c>
    </row>
    <row r="9" spans="1:9" x14ac:dyDescent="0.25">
      <c r="A9" s="5" t="s">
        <v>12</v>
      </c>
      <c r="B9" s="6">
        <v>295.75</v>
      </c>
      <c r="C9" s="6">
        <v>325</v>
      </c>
      <c r="D9" s="6">
        <f t="shared" si="0"/>
        <v>-29.25</v>
      </c>
      <c r="E9" s="6">
        <v>303.77</v>
      </c>
      <c r="F9" s="6">
        <v>33636.14</v>
      </c>
      <c r="G9" s="6">
        <v>39325</v>
      </c>
      <c r="H9" s="6">
        <f t="shared" si="1"/>
        <v>-5688.8600000000006</v>
      </c>
      <c r="I9" s="6">
        <v>27027.65</v>
      </c>
    </row>
    <row r="10" spans="1:9" x14ac:dyDescent="0.25">
      <c r="A10" s="5" t="s">
        <v>17</v>
      </c>
      <c r="B10" s="6">
        <v>576.62</v>
      </c>
      <c r="C10" s="6">
        <v>400</v>
      </c>
      <c r="D10" s="6">
        <f t="shared" si="0"/>
        <v>176.62</v>
      </c>
      <c r="E10" s="6">
        <v>602.73</v>
      </c>
      <c r="F10" s="6">
        <v>48179.35</v>
      </c>
      <c r="G10" s="6">
        <v>45150</v>
      </c>
      <c r="H10" s="6">
        <f t="shared" si="1"/>
        <v>3029.3499999999985</v>
      </c>
      <c r="I10" s="6">
        <v>42261.69</v>
      </c>
    </row>
    <row r="11" spans="1:9" x14ac:dyDescent="0.25">
      <c r="A11" s="5" t="s">
        <v>20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-19.5</v>
      </c>
      <c r="G11" s="6">
        <v>0</v>
      </c>
      <c r="H11" s="6">
        <f t="shared" si="1"/>
        <v>-19.5</v>
      </c>
      <c r="I11" s="6">
        <v>0</v>
      </c>
    </row>
    <row r="12" spans="1:9" x14ac:dyDescent="0.25">
      <c r="A12" s="5" t="s">
        <v>176</v>
      </c>
      <c r="B12" s="6">
        <v>14.25</v>
      </c>
      <c r="C12" s="6">
        <v>0</v>
      </c>
      <c r="D12" s="6">
        <f t="shared" si="0"/>
        <v>14.25</v>
      </c>
      <c r="E12" s="6">
        <v>10237.84</v>
      </c>
      <c r="F12" s="6">
        <v>3390.04</v>
      </c>
      <c r="G12" s="6">
        <v>0</v>
      </c>
      <c r="H12" s="6">
        <f t="shared" si="1"/>
        <v>3390.04</v>
      </c>
      <c r="I12" s="6">
        <v>158207.21</v>
      </c>
    </row>
    <row r="13" spans="1:9" x14ac:dyDescent="0.25">
      <c r="A13" s="7" t="s">
        <v>177</v>
      </c>
      <c r="B13" s="8">
        <f>SUM(B8:B12)</f>
        <v>6619.0999999999995</v>
      </c>
      <c r="C13" s="8">
        <f>SUM(C8:C12)</f>
        <v>6225</v>
      </c>
      <c r="D13" s="8">
        <f t="shared" si="0"/>
        <v>394.09999999999945</v>
      </c>
      <c r="E13" s="8">
        <f>SUM(E8:E12)</f>
        <v>23456.07</v>
      </c>
      <c r="F13" s="8">
        <f>SUM(F8:F12)</f>
        <v>644665.58000000007</v>
      </c>
      <c r="G13" s="8">
        <f>SUM(G8:G12)</f>
        <v>702850</v>
      </c>
      <c r="H13" s="8">
        <f t="shared" si="1"/>
        <v>-58184.419999999925</v>
      </c>
      <c r="I13" s="8">
        <f>SUM(I8:I12)</f>
        <v>791674.42999999993</v>
      </c>
    </row>
    <row r="15" spans="1:9" x14ac:dyDescent="0.25">
      <c r="A15" s="13" t="s">
        <v>178</v>
      </c>
      <c r="B15" s="13"/>
      <c r="C15" s="13"/>
      <c r="D15" s="13"/>
      <c r="E15" s="13"/>
      <c r="F15" s="13"/>
      <c r="G15" s="13"/>
      <c r="H15" s="13"/>
      <c r="I15" s="13"/>
    </row>
    <row r="16" spans="1:9" x14ac:dyDescent="0.25">
      <c r="A16" s="5" t="s">
        <v>23</v>
      </c>
      <c r="B16" s="6">
        <v>215.17</v>
      </c>
      <c r="C16" s="6">
        <v>530</v>
      </c>
      <c r="D16" s="6">
        <f t="shared" ref="D16:D23" si="2">(B16 - C16)</f>
        <v>-314.83000000000004</v>
      </c>
      <c r="E16" s="6">
        <v>480.37</v>
      </c>
      <c r="F16" s="6">
        <v>46506.17</v>
      </c>
      <c r="G16" s="6">
        <v>44510</v>
      </c>
      <c r="H16" s="6">
        <f t="shared" ref="H16:H23" si="3">(F16 - G16)</f>
        <v>1996.1699999999983</v>
      </c>
      <c r="I16" s="6">
        <v>45350.51</v>
      </c>
    </row>
    <row r="17" spans="1:9" x14ac:dyDescent="0.25">
      <c r="A17" s="5" t="s">
        <v>38</v>
      </c>
      <c r="B17" s="6">
        <v>0</v>
      </c>
      <c r="C17" s="6">
        <v>0</v>
      </c>
      <c r="D17" s="6">
        <f t="shared" si="2"/>
        <v>0</v>
      </c>
      <c r="E17" s="6">
        <v>0</v>
      </c>
      <c r="F17" s="6">
        <v>404.31</v>
      </c>
      <c r="G17" s="6">
        <v>200</v>
      </c>
      <c r="H17" s="6">
        <f t="shared" si="3"/>
        <v>204.31</v>
      </c>
      <c r="I17" s="6">
        <v>183.74</v>
      </c>
    </row>
    <row r="18" spans="1:9" x14ac:dyDescent="0.25">
      <c r="A18" s="5" t="s">
        <v>82</v>
      </c>
      <c r="B18" s="6">
        <v>1264.08</v>
      </c>
      <c r="C18" s="6">
        <v>950</v>
      </c>
      <c r="D18" s="6">
        <f t="shared" si="2"/>
        <v>314.07999999999993</v>
      </c>
      <c r="E18" s="6">
        <v>1372.14</v>
      </c>
      <c r="F18" s="6">
        <v>22897.13</v>
      </c>
      <c r="G18" s="6">
        <v>21350</v>
      </c>
      <c r="H18" s="6">
        <f t="shared" si="3"/>
        <v>1547.130000000001</v>
      </c>
      <c r="I18" s="6">
        <v>21885.95</v>
      </c>
    </row>
    <row r="19" spans="1:9" x14ac:dyDescent="0.25">
      <c r="A19" s="5" t="s">
        <v>54</v>
      </c>
      <c r="B19" s="6">
        <v>6756.85</v>
      </c>
      <c r="C19" s="6">
        <v>7785</v>
      </c>
      <c r="D19" s="6">
        <f t="shared" si="2"/>
        <v>-1028.1499999999996</v>
      </c>
      <c r="E19" s="6">
        <v>6837.83</v>
      </c>
      <c r="F19" s="6">
        <v>210482.88</v>
      </c>
      <c r="G19" s="6">
        <v>212884</v>
      </c>
      <c r="H19" s="6">
        <f t="shared" si="3"/>
        <v>-2401.1199999999953</v>
      </c>
      <c r="I19" s="6">
        <v>194764.74</v>
      </c>
    </row>
    <row r="20" spans="1:9" x14ac:dyDescent="0.25">
      <c r="A20" s="5" t="s">
        <v>179</v>
      </c>
      <c r="B20" s="6">
        <v>4347.71</v>
      </c>
      <c r="C20" s="6">
        <v>8227</v>
      </c>
      <c r="D20" s="6">
        <f t="shared" si="2"/>
        <v>-3879.29</v>
      </c>
      <c r="E20" s="6">
        <v>9453.1</v>
      </c>
      <c r="F20" s="6">
        <v>274485.38</v>
      </c>
      <c r="G20" s="6">
        <v>263693</v>
      </c>
      <c r="H20" s="6">
        <f t="shared" si="3"/>
        <v>10792.380000000005</v>
      </c>
      <c r="I20" s="6">
        <v>288275.14</v>
      </c>
    </row>
    <row r="21" spans="1:9" x14ac:dyDescent="0.25">
      <c r="A21" s="5" t="s">
        <v>139</v>
      </c>
      <c r="B21" s="6">
        <v>9616.34</v>
      </c>
      <c r="C21" s="6">
        <v>13860</v>
      </c>
      <c r="D21" s="6">
        <f t="shared" si="2"/>
        <v>-4243.66</v>
      </c>
      <c r="E21" s="6">
        <v>15523.65</v>
      </c>
      <c r="F21" s="6">
        <v>118747.73</v>
      </c>
      <c r="G21" s="6">
        <v>86755</v>
      </c>
      <c r="H21" s="6">
        <f t="shared" si="3"/>
        <v>31992.729999999996</v>
      </c>
      <c r="I21" s="6">
        <v>115300.04</v>
      </c>
    </row>
    <row r="22" spans="1:9" x14ac:dyDescent="0.25">
      <c r="A22" s="5" t="s">
        <v>180</v>
      </c>
      <c r="B22" s="6">
        <v>250</v>
      </c>
      <c r="C22" s="6">
        <v>250</v>
      </c>
      <c r="D22" s="6">
        <f t="shared" si="2"/>
        <v>0</v>
      </c>
      <c r="E22" s="6">
        <v>250</v>
      </c>
      <c r="F22" s="6">
        <v>3000</v>
      </c>
      <c r="G22" s="6">
        <v>3000</v>
      </c>
      <c r="H22" s="6">
        <f t="shared" si="3"/>
        <v>0</v>
      </c>
      <c r="I22" s="6">
        <v>3000</v>
      </c>
    </row>
    <row r="23" spans="1:9" x14ac:dyDescent="0.25">
      <c r="A23" s="7" t="s">
        <v>181</v>
      </c>
      <c r="B23" s="8">
        <f>SUM(B16:B22)</f>
        <v>22450.15</v>
      </c>
      <c r="C23" s="8">
        <f>SUM(C16:C22)</f>
        <v>31602</v>
      </c>
      <c r="D23" s="8">
        <f t="shared" si="2"/>
        <v>-9151.8499999999985</v>
      </c>
      <c r="E23" s="8">
        <f>SUM(E16:E22)</f>
        <v>33917.090000000004</v>
      </c>
      <c r="F23" s="8">
        <f>SUM(F16:F22)</f>
        <v>676523.6</v>
      </c>
      <c r="G23" s="8">
        <f>SUM(G16:G22)</f>
        <v>632392</v>
      </c>
      <c r="H23" s="8">
        <f t="shared" si="3"/>
        <v>44131.599999999977</v>
      </c>
      <c r="I23" s="8">
        <f>SUM(I16:I22)</f>
        <v>668760.12000000011</v>
      </c>
    </row>
    <row r="25" spans="1:9" x14ac:dyDescent="0.25">
      <c r="A25" s="9" t="s">
        <v>182</v>
      </c>
      <c r="B25" s="10">
        <f>(B13 - B23)</f>
        <v>-15831.050000000003</v>
      </c>
      <c r="C25" s="10">
        <f>(C13 - C23)</f>
        <v>-25377</v>
      </c>
      <c r="D25" s="10">
        <f>(B25 - C25)</f>
        <v>9545.9499999999971</v>
      </c>
      <c r="E25" s="10">
        <f>(E13 - E23)</f>
        <v>-10461.020000000004</v>
      </c>
      <c r="F25" s="10">
        <f>(F13 - F23)</f>
        <v>-31858.019999999902</v>
      </c>
      <c r="G25" s="10">
        <f>(G13 - G23)</f>
        <v>70458</v>
      </c>
      <c r="H25" s="10">
        <f>(F25 - G25)</f>
        <v>-102316.0199999999</v>
      </c>
      <c r="I25" s="10">
        <f>(I13 - I23)</f>
        <v>122914.30999999982</v>
      </c>
    </row>
  </sheetData>
  <mergeCells count="5">
    <mergeCell ref="A1:I1"/>
    <mergeCell ref="A2:I2"/>
    <mergeCell ref="A3:I3"/>
    <mergeCell ref="A7:I7"/>
    <mergeCell ref="A15:I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workbookViewId="0">
      <selection activeCell="N9" sqref="N9"/>
    </sheetView>
  </sheetViews>
  <sheetFormatPr defaultColWidth="8.85546875" defaultRowHeight="15" x14ac:dyDescent="0.25"/>
  <cols>
    <col min="1" max="2" width="1" customWidth="1"/>
    <col min="3" max="3" width="31.140625" customWidth="1"/>
    <col min="4" max="4" width="7.7109375" customWidth="1"/>
    <col min="5" max="5" width="12" customWidth="1"/>
    <col min="6" max="6" width="13.140625" customWidth="1"/>
    <col min="7" max="7" width="8.28515625" customWidth="1"/>
    <col min="8" max="8" width="9.28515625" customWidth="1"/>
    <col min="9" max="9" width="10" customWidth="1"/>
    <col min="10" max="10" width="11.140625" customWidth="1"/>
    <col min="11" max="11" width="11.7109375" customWidth="1"/>
  </cols>
  <sheetData>
    <row r="1" spans="1:11" ht="25.3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" customHeight="1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x14ac:dyDescent="0.2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3.35" customHeight="1" x14ac:dyDescent="0.25"/>
    <row r="5" spans="1:11" ht="10.5" customHeight="1" x14ac:dyDescent="0.25">
      <c r="A5" s="1"/>
      <c r="B5" s="1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</row>
    <row r="6" spans="1:11" ht="13.35" customHeight="1" x14ac:dyDescent="0.25"/>
    <row r="7" spans="1:11" ht="12.95" customHeight="1" x14ac:dyDescent="0.25">
      <c r="A7" s="13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0.5" customHeight="1" x14ac:dyDescent="0.25">
      <c r="A8" s="4"/>
      <c r="B8" s="14" t="s">
        <v>12</v>
      </c>
      <c r="C8" s="14"/>
      <c r="D8" s="14"/>
      <c r="E8" s="14"/>
      <c r="F8" s="14"/>
      <c r="G8" s="14"/>
      <c r="H8" s="14"/>
      <c r="I8" s="14"/>
      <c r="J8" s="14"/>
      <c r="K8" s="14"/>
    </row>
    <row r="9" spans="1:11" ht="10.5" customHeight="1" x14ac:dyDescent="0.25">
      <c r="C9" s="5" t="s">
        <v>13</v>
      </c>
      <c r="D9" s="6">
        <v>170.15</v>
      </c>
      <c r="E9" s="6">
        <v>250</v>
      </c>
      <c r="F9" s="6">
        <f>(D9 - E9)</f>
        <v>-79.849999999999994</v>
      </c>
      <c r="G9" s="6">
        <v>209.44</v>
      </c>
      <c r="H9" s="6">
        <v>20223.849999999999</v>
      </c>
      <c r="I9" s="6">
        <v>24750</v>
      </c>
      <c r="J9" s="6">
        <f>(H9 - I9)</f>
        <v>-4526.1500000000015</v>
      </c>
      <c r="K9" s="6">
        <v>17841.95</v>
      </c>
    </row>
    <row r="10" spans="1:11" ht="10.5" customHeight="1" x14ac:dyDescent="0.25">
      <c r="C10" s="5" t="s">
        <v>14</v>
      </c>
      <c r="D10" s="6">
        <v>0</v>
      </c>
      <c r="E10" s="6">
        <v>0</v>
      </c>
      <c r="F10" s="6">
        <f>(D10 - E10)</f>
        <v>0</v>
      </c>
      <c r="G10" s="6">
        <v>0</v>
      </c>
      <c r="H10" s="6">
        <v>5591.5</v>
      </c>
      <c r="I10" s="6">
        <v>2000</v>
      </c>
      <c r="J10" s="6">
        <f>(H10 - I10)</f>
        <v>3591.5</v>
      </c>
      <c r="K10" s="6">
        <v>0</v>
      </c>
    </row>
    <row r="11" spans="1:11" ht="10.5" customHeight="1" x14ac:dyDescent="0.25">
      <c r="C11" s="5" t="s">
        <v>15</v>
      </c>
      <c r="D11" s="6">
        <v>125.6</v>
      </c>
      <c r="E11" s="6">
        <v>75</v>
      </c>
      <c r="F11" s="6">
        <f>(D11 - E11)</f>
        <v>50.599999999999994</v>
      </c>
      <c r="G11" s="6">
        <v>94.33</v>
      </c>
      <c r="H11" s="6">
        <v>7820.79</v>
      </c>
      <c r="I11" s="6">
        <v>12575</v>
      </c>
      <c r="J11" s="6">
        <f>(H11 - I11)</f>
        <v>-4754.21</v>
      </c>
      <c r="K11" s="6">
        <v>9185.7000000000007</v>
      </c>
    </row>
    <row r="12" spans="1:11" ht="10.5" customHeight="1" x14ac:dyDescent="0.25">
      <c r="B12" s="7" t="s">
        <v>16</v>
      </c>
      <c r="D12" s="8">
        <f>SUM(D9:D11)</f>
        <v>295.75</v>
      </c>
      <c r="E12" s="8">
        <f>SUM(E9:E11)</f>
        <v>325</v>
      </c>
      <c r="F12" s="8">
        <f>(D12 - E12)</f>
        <v>-29.25</v>
      </c>
      <c r="G12" s="8">
        <f>SUM(G9:G11)</f>
        <v>303.77</v>
      </c>
      <c r="H12" s="8">
        <f>SUM(H9:H11)</f>
        <v>33636.14</v>
      </c>
      <c r="I12" s="8">
        <f>SUM(I9:I11)</f>
        <v>39325</v>
      </c>
      <c r="J12" s="8">
        <f>(H12 - I12)</f>
        <v>-5688.8600000000006</v>
      </c>
      <c r="K12" s="8">
        <f>SUM(K9:K11)</f>
        <v>27027.65</v>
      </c>
    </row>
    <row r="13" spans="1:11" ht="10.5" customHeight="1" x14ac:dyDescent="0.25">
      <c r="A13" s="4"/>
      <c r="B13" s="14" t="s">
        <v>17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0.5" customHeight="1" x14ac:dyDescent="0.25">
      <c r="C14" s="5" t="s">
        <v>18</v>
      </c>
      <c r="D14" s="6">
        <v>576.62</v>
      </c>
      <c r="E14" s="6">
        <v>400</v>
      </c>
      <c r="F14" s="6">
        <f>(D14 - E14)</f>
        <v>176.62</v>
      </c>
      <c r="G14" s="6">
        <v>602.73</v>
      </c>
      <c r="H14" s="6">
        <v>48179.35</v>
      </c>
      <c r="I14" s="6">
        <v>45150</v>
      </c>
      <c r="J14" s="6">
        <f>(H14 - I14)</f>
        <v>3029.3499999999985</v>
      </c>
      <c r="K14" s="6">
        <v>42261.69</v>
      </c>
    </row>
    <row r="15" spans="1:11" ht="10.5" customHeight="1" x14ac:dyDescent="0.25">
      <c r="B15" s="7" t="s">
        <v>19</v>
      </c>
      <c r="D15" s="8">
        <f>D14</f>
        <v>576.62</v>
      </c>
      <c r="E15" s="8">
        <f>E14</f>
        <v>400</v>
      </c>
      <c r="F15" s="8">
        <f>(D15 - E15)</f>
        <v>176.62</v>
      </c>
      <c r="G15" s="8">
        <f>G14</f>
        <v>602.73</v>
      </c>
      <c r="H15" s="8">
        <f>H14</f>
        <v>48179.35</v>
      </c>
      <c r="I15" s="8">
        <f>I14</f>
        <v>45150</v>
      </c>
      <c r="J15" s="8">
        <f>(H15 - I15)</f>
        <v>3029.3499999999985</v>
      </c>
      <c r="K15" s="8">
        <f>K14</f>
        <v>42261.69</v>
      </c>
    </row>
    <row r="16" spans="1:11" ht="10.5" customHeight="1" x14ac:dyDescent="0.25">
      <c r="A16" s="4"/>
      <c r="B16" s="14" t="s">
        <v>20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0.5" customHeight="1" x14ac:dyDescent="0.25">
      <c r="C17" s="5" t="s">
        <v>21</v>
      </c>
      <c r="D17" s="6">
        <v>0</v>
      </c>
      <c r="E17" s="6">
        <v>0</v>
      </c>
      <c r="F17" s="6">
        <f>(D17 - E17)</f>
        <v>0</v>
      </c>
      <c r="G17" s="6">
        <v>0</v>
      </c>
      <c r="H17" s="6">
        <v>-19.5</v>
      </c>
      <c r="I17" s="6">
        <v>0</v>
      </c>
      <c r="J17" s="6">
        <f>(H17 - I17)</f>
        <v>-19.5</v>
      </c>
      <c r="K17" s="6">
        <v>0</v>
      </c>
    </row>
    <row r="18" spans="1:11" ht="10.5" customHeight="1" x14ac:dyDescent="0.25">
      <c r="B18" s="7" t="s">
        <v>22</v>
      </c>
      <c r="D18" s="8">
        <f>D17</f>
        <v>0</v>
      </c>
      <c r="E18" s="8">
        <f>E17</f>
        <v>0</v>
      </c>
      <c r="F18" s="8">
        <f>(D18 - E18)</f>
        <v>0</v>
      </c>
      <c r="G18" s="8">
        <f>G17</f>
        <v>0</v>
      </c>
      <c r="H18" s="8">
        <f>H17</f>
        <v>-19.5</v>
      </c>
      <c r="I18" s="8">
        <f>I17</f>
        <v>0</v>
      </c>
      <c r="J18" s="8">
        <f>(H18 - I18)</f>
        <v>-19.5</v>
      </c>
      <c r="K18" s="8">
        <f>K17</f>
        <v>0</v>
      </c>
    </row>
    <row r="19" spans="1:11" ht="10.5" customHeight="1" x14ac:dyDescent="0.25">
      <c r="A19" s="7" t="s">
        <v>16</v>
      </c>
      <c r="D19" s="8">
        <f>(0 + ((D12 + D15) + D18))</f>
        <v>872.37</v>
      </c>
      <c r="E19" s="8">
        <f>(0 + ((E12 + E15) + E18))</f>
        <v>725</v>
      </c>
      <c r="F19" s="8">
        <f>(D19 - E19)</f>
        <v>147.37</v>
      </c>
      <c r="G19" s="8">
        <f>(0 + ((G12 + G15) + G18))</f>
        <v>906.5</v>
      </c>
      <c r="H19" s="8">
        <f>(0 + ((H12 + H15) + H18))</f>
        <v>81795.989999999991</v>
      </c>
      <c r="I19" s="8">
        <f>(0 + ((I12 + I15) + I18))</f>
        <v>84475</v>
      </c>
      <c r="J19" s="8">
        <f>(H19 - I19)</f>
        <v>-2679.0100000000093</v>
      </c>
      <c r="K19" s="8">
        <f>(0 + ((K12 + K15) + K18))</f>
        <v>69289.34</v>
      </c>
    </row>
    <row r="20" spans="1:11" ht="13.35" customHeight="1" x14ac:dyDescent="0.25"/>
    <row r="21" spans="1:11" ht="12.95" customHeight="1" x14ac:dyDescent="0.25">
      <c r="A21" s="13" t="s">
        <v>23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0.5" customHeight="1" x14ac:dyDescent="0.25">
      <c r="A22" s="4"/>
      <c r="B22" s="14" t="s">
        <v>24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0.5" customHeight="1" x14ac:dyDescent="0.25">
      <c r="C23" s="5" t="s">
        <v>25</v>
      </c>
      <c r="D23" s="6">
        <v>0</v>
      </c>
      <c r="E23" s="6">
        <v>100</v>
      </c>
      <c r="F23" s="6">
        <f>(D23 - E23)</f>
        <v>-100</v>
      </c>
      <c r="G23" s="6">
        <v>130.30000000000001</v>
      </c>
      <c r="H23" s="6">
        <v>16188.39</v>
      </c>
      <c r="I23" s="6">
        <v>14700</v>
      </c>
      <c r="J23" s="6">
        <f>(H23 - I23)</f>
        <v>1488.3899999999994</v>
      </c>
      <c r="K23" s="6">
        <v>14472.94</v>
      </c>
    </row>
    <row r="24" spans="1:11" ht="10.5" customHeight="1" x14ac:dyDescent="0.25">
      <c r="C24" s="5" t="s">
        <v>26</v>
      </c>
      <c r="D24" s="6">
        <v>67.17</v>
      </c>
      <c r="E24" s="6">
        <v>100</v>
      </c>
      <c r="F24" s="6">
        <f>(D24 - E24)</f>
        <v>-32.83</v>
      </c>
      <c r="G24" s="6">
        <v>87.38</v>
      </c>
      <c r="H24" s="6">
        <v>7810.87</v>
      </c>
      <c r="I24" s="6">
        <v>8900</v>
      </c>
      <c r="J24" s="6">
        <f>(H24 - I24)</f>
        <v>-1089.1300000000001</v>
      </c>
      <c r="K24" s="6">
        <v>9444.89</v>
      </c>
    </row>
    <row r="25" spans="1:11" ht="10.5" customHeight="1" x14ac:dyDescent="0.25">
      <c r="C25" s="5" t="s">
        <v>27</v>
      </c>
      <c r="D25" s="6">
        <v>0</v>
      </c>
      <c r="E25" s="6">
        <v>0</v>
      </c>
      <c r="F25" s="6">
        <f>(D25 - E25)</f>
        <v>0</v>
      </c>
      <c r="G25" s="6">
        <v>0</v>
      </c>
      <c r="H25" s="6">
        <v>2434.1999999999998</v>
      </c>
      <c r="I25" s="6">
        <v>2150</v>
      </c>
      <c r="J25" s="6">
        <f>(H25 - I25)</f>
        <v>284.19999999999982</v>
      </c>
      <c r="K25" s="6">
        <v>1597.9</v>
      </c>
    </row>
    <row r="26" spans="1:11" ht="10.5" customHeight="1" x14ac:dyDescent="0.25">
      <c r="B26" s="7" t="s">
        <v>28</v>
      </c>
      <c r="D26" s="8">
        <f>SUM(D23:D25)</f>
        <v>67.17</v>
      </c>
      <c r="E26" s="8">
        <f>SUM(E23:E25)</f>
        <v>200</v>
      </c>
      <c r="F26" s="8">
        <f>(D26 - E26)</f>
        <v>-132.82999999999998</v>
      </c>
      <c r="G26" s="8">
        <f>SUM(G23:G25)</f>
        <v>217.68</v>
      </c>
      <c r="H26" s="8">
        <f>SUM(H23:H25)</f>
        <v>26433.46</v>
      </c>
      <c r="I26" s="8">
        <f>SUM(I23:I25)</f>
        <v>25750</v>
      </c>
      <c r="J26" s="8">
        <f>(H26 - I26)</f>
        <v>683.45999999999913</v>
      </c>
      <c r="K26" s="8">
        <f>SUM(K23:K25)</f>
        <v>25515.730000000003</v>
      </c>
    </row>
    <row r="27" spans="1:11" ht="10.5" customHeight="1" x14ac:dyDescent="0.25">
      <c r="A27" s="4"/>
      <c r="B27" s="14" t="s">
        <v>29</v>
      </c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0.5" customHeight="1" x14ac:dyDescent="0.25">
      <c r="C28" s="5" t="s">
        <v>30</v>
      </c>
      <c r="D28" s="6">
        <v>0</v>
      </c>
      <c r="E28" s="6">
        <v>100</v>
      </c>
      <c r="F28" s="6">
        <f>(D28 - E28)</f>
        <v>-100</v>
      </c>
      <c r="G28" s="6">
        <v>114.69</v>
      </c>
      <c r="H28" s="6">
        <v>17171.25</v>
      </c>
      <c r="I28" s="6">
        <v>15800</v>
      </c>
      <c r="J28" s="6">
        <f>(H28 - I28)</f>
        <v>1371.25</v>
      </c>
      <c r="K28" s="6">
        <v>16405.97</v>
      </c>
    </row>
    <row r="29" spans="1:11" ht="10.5" customHeight="1" x14ac:dyDescent="0.25">
      <c r="B29" s="7" t="s">
        <v>31</v>
      </c>
      <c r="D29" s="8">
        <f>D28</f>
        <v>0</v>
      </c>
      <c r="E29" s="8">
        <f>E28</f>
        <v>100</v>
      </c>
      <c r="F29" s="8">
        <f>(D29 - E29)</f>
        <v>-100</v>
      </c>
      <c r="G29" s="8">
        <f>G28</f>
        <v>114.69</v>
      </c>
      <c r="H29" s="8">
        <f>H28</f>
        <v>17171.25</v>
      </c>
      <c r="I29" s="8">
        <f>I28</f>
        <v>15800</v>
      </c>
      <c r="J29" s="8">
        <f>(H29 - I29)</f>
        <v>1371.25</v>
      </c>
      <c r="K29" s="8">
        <f>K28</f>
        <v>16405.97</v>
      </c>
    </row>
    <row r="30" spans="1:11" ht="10.5" customHeight="1" x14ac:dyDescent="0.25">
      <c r="A30" s="4"/>
      <c r="B30" s="14" t="s">
        <v>32</v>
      </c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0.5" customHeight="1" x14ac:dyDescent="0.25">
      <c r="C31" s="5" t="s">
        <v>33</v>
      </c>
      <c r="D31" s="6">
        <v>53</v>
      </c>
      <c r="E31" s="6">
        <v>100</v>
      </c>
      <c r="F31" s="6">
        <f>(D31 - E31)</f>
        <v>-47</v>
      </c>
      <c r="G31" s="6">
        <v>53</v>
      </c>
      <c r="H31" s="6">
        <v>1275.19</v>
      </c>
      <c r="I31" s="6">
        <v>1200</v>
      </c>
      <c r="J31" s="6">
        <f>(H31 - I31)</f>
        <v>75.190000000000055</v>
      </c>
      <c r="K31" s="6">
        <v>1296.21</v>
      </c>
    </row>
    <row r="32" spans="1:11" ht="10.5" customHeight="1" x14ac:dyDescent="0.25">
      <c r="C32" s="5" t="s">
        <v>34</v>
      </c>
      <c r="D32" s="6">
        <v>95</v>
      </c>
      <c r="E32" s="6">
        <v>110</v>
      </c>
      <c r="F32" s="6">
        <f>(D32 - E32)</f>
        <v>-15</v>
      </c>
      <c r="G32" s="6">
        <v>95</v>
      </c>
      <c r="H32" s="6">
        <v>1626.27</v>
      </c>
      <c r="I32" s="6">
        <v>1320</v>
      </c>
      <c r="J32" s="6">
        <f>(H32 - I32)</f>
        <v>306.27</v>
      </c>
      <c r="K32" s="6">
        <v>1632.6</v>
      </c>
    </row>
    <row r="33" spans="1:11" ht="10.5" customHeight="1" x14ac:dyDescent="0.25">
      <c r="C33" s="5" t="s">
        <v>35</v>
      </c>
      <c r="D33" s="6">
        <v>0</v>
      </c>
      <c r="E33" s="6">
        <v>20</v>
      </c>
      <c r="F33" s="6">
        <f>(D33 - E33)</f>
        <v>-20</v>
      </c>
      <c r="G33" s="6">
        <v>0</v>
      </c>
      <c r="H33" s="6">
        <v>0</v>
      </c>
      <c r="I33" s="6">
        <v>440</v>
      </c>
      <c r="J33" s="6">
        <f>(H33 - I33)</f>
        <v>-440</v>
      </c>
      <c r="K33" s="6">
        <v>500</v>
      </c>
    </row>
    <row r="34" spans="1:11" ht="10.5" customHeight="1" x14ac:dyDescent="0.25">
      <c r="B34" s="7" t="s">
        <v>36</v>
      </c>
      <c r="D34" s="8">
        <f>SUM(D31:D33)</f>
        <v>148</v>
      </c>
      <c r="E34" s="8">
        <f>SUM(E31:E33)</f>
        <v>230</v>
      </c>
      <c r="F34" s="8">
        <f>(D34 - E34)</f>
        <v>-82</v>
      </c>
      <c r="G34" s="8">
        <f>SUM(G31:G33)</f>
        <v>148</v>
      </c>
      <c r="H34" s="8">
        <f>SUM(H31:H33)</f>
        <v>2901.46</v>
      </c>
      <c r="I34" s="8">
        <f>SUM(I31:I33)</f>
        <v>2960</v>
      </c>
      <c r="J34" s="8">
        <f>(H34 - I34)</f>
        <v>-58.539999999999964</v>
      </c>
      <c r="K34" s="8">
        <f>SUM(K31:K33)</f>
        <v>3428.81</v>
      </c>
    </row>
    <row r="35" spans="1:11" ht="10.5" customHeight="1" x14ac:dyDescent="0.25">
      <c r="A35" s="7" t="s">
        <v>37</v>
      </c>
      <c r="D35" s="8">
        <f>(0 + ((D26 + D29) + D34))</f>
        <v>215.17000000000002</v>
      </c>
      <c r="E35" s="8">
        <f>(0 + ((E26 + E29) + E34))</f>
        <v>530</v>
      </c>
      <c r="F35" s="8">
        <f>(D35 - E35)</f>
        <v>-314.83</v>
      </c>
      <c r="G35" s="8">
        <f>(0 + ((G26 + G29) + G34))</f>
        <v>480.37</v>
      </c>
      <c r="H35" s="8">
        <f>(0 + ((H26 + H29) + H34))</f>
        <v>46506.17</v>
      </c>
      <c r="I35" s="8">
        <f>(0 + ((I26 + I29) + I34))</f>
        <v>44510</v>
      </c>
      <c r="J35" s="8">
        <f>(H35 - I35)</f>
        <v>1996.1699999999983</v>
      </c>
      <c r="K35" s="8">
        <f>(0 + ((K26 + K29) + K34))</f>
        <v>45350.51</v>
      </c>
    </row>
    <row r="36" spans="1:11" ht="13.35" customHeight="1" x14ac:dyDescent="0.25"/>
    <row r="37" spans="1:11" ht="12.95" customHeight="1" x14ac:dyDescent="0.25">
      <c r="A37" s="13" t="s">
        <v>38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0.5" customHeight="1" x14ac:dyDescent="0.25">
      <c r="C38" s="5" t="s">
        <v>39</v>
      </c>
      <c r="D38" s="6">
        <v>0</v>
      </c>
      <c r="E38" s="6">
        <v>0</v>
      </c>
      <c r="F38" s="6">
        <f>(D38 - E38)</f>
        <v>0</v>
      </c>
      <c r="G38" s="6">
        <v>0</v>
      </c>
      <c r="H38" s="6">
        <v>404.31</v>
      </c>
      <c r="I38" s="6">
        <v>200</v>
      </c>
      <c r="J38" s="6">
        <f>(H38 - I38)</f>
        <v>204.31</v>
      </c>
      <c r="K38" s="6">
        <v>183.74</v>
      </c>
    </row>
    <row r="39" spans="1:11" ht="10.5" customHeight="1" x14ac:dyDescent="0.25">
      <c r="A39" s="7" t="s">
        <v>40</v>
      </c>
      <c r="D39" s="8">
        <f>D38</f>
        <v>0</v>
      </c>
      <c r="E39" s="8">
        <f>E38</f>
        <v>0</v>
      </c>
      <c r="F39" s="8">
        <f>(D39 - E39)</f>
        <v>0</v>
      </c>
      <c r="G39" s="8">
        <f>G38</f>
        <v>0</v>
      </c>
      <c r="H39" s="8">
        <f>H38</f>
        <v>404.31</v>
      </c>
      <c r="I39" s="8">
        <f>I38</f>
        <v>200</v>
      </c>
      <c r="J39" s="8">
        <f>(H39 - I39)</f>
        <v>204.31</v>
      </c>
      <c r="K39" s="8">
        <f>K38</f>
        <v>183.74</v>
      </c>
    </row>
    <row r="40" spans="1:11" ht="13.35" customHeight="1" x14ac:dyDescent="0.25"/>
    <row r="41" spans="1:11" ht="10.5" customHeight="1" x14ac:dyDescent="0.25">
      <c r="C41" s="9" t="s">
        <v>41</v>
      </c>
      <c r="D41" s="10">
        <f>((D19 - D35) - D39)</f>
        <v>657.2</v>
      </c>
      <c r="E41" s="10">
        <f>((E19 - E35) - E39)</f>
        <v>195</v>
      </c>
      <c r="F41" s="10">
        <f>(D41 - E41)</f>
        <v>462.20000000000005</v>
      </c>
      <c r="G41" s="10">
        <f>((G19 - G35) - G39)</f>
        <v>426.13</v>
      </c>
      <c r="H41" s="10">
        <f>((H19 - H35) - H39)</f>
        <v>34885.509999999995</v>
      </c>
      <c r="I41" s="10">
        <f>((I19 - I35) - I39)</f>
        <v>39765</v>
      </c>
      <c r="J41" s="10">
        <f>(H41 - I41)</f>
        <v>-4879.4900000000052</v>
      </c>
      <c r="K41" s="10">
        <f>((K19 - K35) - K39)</f>
        <v>23755.089999999993</v>
      </c>
    </row>
    <row r="42" spans="1:11" ht="13.35" customHeight="1" x14ac:dyDescent="0.25"/>
    <row r="43" spans="1:11" ht="12.95" customHeight="1" x14ac:dyDescent="0.25">
      <c r="A43" s="13" t="s">
        <v>42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0.5" customHeight="1" x14ac:dyDescent="0.25">
      <c r="A44" s="4"/>
      <c r="B44" s="14" t="s">
        <v>43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0.5" customHeight="1" x14ac:dyDescent="0.25">
      <c r="C45" s="5" t="s">
        <v>44</v>
      </c>
      <c r="D45" s="6">
        <v>400.18</v>
      </c>
      <c r="E45" s="6">
        <v>500</v>
      </c>
      <c r="F45" s="6">
        <f t="shared" ref="F45:F54" si="0">(D45 - E45)</f>
        <v>-99.82</v>
      </c>
      <c r="G45" s="6">
        <v>745.63</v>
      </c>
      <c r="H45" s="6">
        <v>19646.7</v>
      </c>
      <c r="I45" s="6">
        <v>30000</v>
      </c>
      <c r="J45" s="6">
        <f t="shared" ref="J45:J54" si="1">(H45 - I45)</f>
        <v>-10353.299999999999</v>
      </c>
      <c r="K45" s="6">
        <v>30506.81</v>
      </c>
    </row>
    <row r="46" spans="1:11" ht="10.5" customHeight="1" x14ac:dyDescent="0.25">
      <c r="C46" s="5" t="s">
        <v>45</v>
      </c>
      <c r="D46" s="6">
        <v>2208.83</v>
      </c>
      <c r="E46" s="6">
        <v>3000</v>
      </c>
      <c r="F46" s="6">
        <f t="shared" si="0"/>
        <v>-791.17000000000007</v>
      </c>
      <c r="G46" s="6">
        <v>8247.67</v>
      </c>
      <c r="H46" s="6">
        <v>144405.54999999999</v>
      </c>
      <c r="I46" s="6">
        <v>140550</v>
      </c>
      <c r="J46" s="6">
        <f t="shared" si="1"/>
        <v>3855.5499999999884</v>
      </c>
      <c r="K46" s="6">
        <v>137750.22</v>
      </c>
    </row>
    <row r="47" spans="1:11" ht="10.5" customHeight="1" x14ac:dyDescent="0.25">
      <c r="C47" s="5" t="s">
        <v>46</v>
      </c>
      <c r="D47" s="6">
        <v>0</v>
      </c>
      <c r="E47" s="6">
        <v>0</v>
      </c>
      <c r="F47" s="6">
        <f t="shared" si="0"/>
        <v>0</v>
      </c>
      <c r="G47" s="6">
        <v>0</v>
      </c>
      <c r="H47" s="6">
        <v>71135.69</v>
      </c>
      <c r="I47" s="6">
        <v>86500</v>
      </c>
      <c r="J47" s="6">
        <f t="shared" si="1"/>
        <v>-15364.309999999998</v>
      </c>
      <c r="K47" s="6">
        <v>60271.94</v>
      </c>
    </row>
    <row r="48" spans="1:11" ht="10.5" customHeight="1" x14ac:dyDescent="0.25">
      <c r="C48" s="5" t="s">
        <v>47</v>
      </c>
      <c r="D48" s="6">
        <v>3119.47</v>
      </c>
      <c r="E48" s="6">
        <v>2000</v>
      </c>
      <c r="F48" s="6">
        <f t="shared" si="0"/>
        <v>1119.4699999999998</v>
      </c>
      <c r="G48" s="6">
        <v>3314.43</v>
      </c>
      <c r="H48" s="6">
        <v>262150.63</v>
      </c>
      <c r="I48" s="6">
        <v>297350</v>
      </c>
      <c r="J48" s="6">
        <f t="shared" si="1"/>
        <v>-35199.369999999995</v>
      </c>
      <c r="K48" s="6">
        <v>287398.57</v>
      </c>
    </row>
    <row r="49" spans="1:11" ht="10.5" customHeight="1" x14ac:dyDescent="0.25">
      <c r="C49" s="5" t="s">
        <v>48</v>
      </c>
      <c r="D49" s="6">
        <v>4</v>
      </c>
      <c r="E49" s="6">
        <v>0</v>
      </c>
      <c r="F49" s="6">
        <f t="shared" si="0"/>
        <v>4</v>
      </c>
      <c r="G49" s="6">
        <v>4</v>
      </c>
      <c r="H49" s="6">
        <v>2689.32</v>
      </c>
      <c r="I49" s="6">
        <v>4000</v>
      </c>
      <c r="J49" s="6">
        <f t="shared" si="1"/>
        <v>-1310.6799999999998</v>
      </c>
      <c r="K49" s="6">
        <v>2993.39</v>
      </c>
    </row>
    <row r="50" spans="1:11" ht="10.5" customHeight="1" x14ac:dyDescent="0.25">
      <c r="C50" s="5" t="s">
        <v>49</v>
      </c>
      <c r="D50" s="6">
        <v>0</v>
      </c>
      <c r="E50" s="6">
        <v>0</v>
      </c>
      <c r="F50" s="6">
        <f t="shared" si="0"/>
        <v>0</v>
      </c>
      <c r="G50" s="6">
        <v>0</v>
      </c>
      <c r="H50" s="6">
        <v>750</v>
      </c>
      <c r="I50" s="6">
        <v>575</v>
      </c>
      <c r="J50" s="6">
        <f t="shared" si="1"/>
        <v>175</v>
      </c>
      <c r="K50" s="6">
        <v>505</v>
      </c>
    </row>
    <row r="51" spans="1:11" ht="10.5" customHeight="1" x14ac:dyDescent="0.25">
      <c r="C51" s="5" t="s">
        <v>50</v>
      </c>
      <c r="D51" s="6">
        <v>0</v>
      </c>
      <c r="E51" s="6">
        <v>0</v>
      </c>
      <c r="F51" s="6">
        <f t="shared" si="0"/>
        <v>0</v>
      </c>
      <c r="G51" s="6">
        <v>0</v>
      </c>
      <c r="H51" s="6">
        <v>6868.9</v>
      </c>
      <c r="I51" s="6">
        <v>11400</v>
      </c>
      <c r="J51" s="6">
        <f t="shared" si="1"/>
        <v>-4531.1000000000004</v>
      </c>
      <c r="K51" s="6">
        <v>3500</v>
      </c>
    </row>
    <row r="52" spans="1:11" ht="10.5" customHeight="1" x14ac:dyDescent="0.25">
      <c r="C52" s="5" t="s">
        <v>51</v>
      </c>
      <c r="D52" s="6">
        <v>0</v>
      </c>
      <c r="E52" s="6">
        <v>0</v>
      </c>
      <c r="F52" s="6">
        <f t="shared" si="0"/>
        <v>0</v>
      </c>
      <c r="G52" s="6">
        <v>0</v>
      </c>
      <c r="H52" s="6">
        <v>17819.12</v>
      </c>
      <c r="I52" s="6">
        <v>24000</v>
      </c>
      <c r="J52" s="6">
        <f t="shared" si="1"/>
        <v>-6180.880000000001</v>
      </c>
      <c r="K52" s="6">
        <v>13900.35</v>
      </c>
    </row>
    <row r="53" spans="1:11" ht="10.5" customHeight="1" x14ac:dyDescent="0.25">
      <c r="C53" s="5" t="s">
        <v>52</v>
      </c>
      <c r="D53" s="6">
        <v>0</v>
      </c>
      <c r="E53" s="6">
        <v>0</v>
      </c>
      <c r="F53" s="6">
        <f t="shared" si="0"/>
        <v>0</v>
      </c>
      <c r="G53" s="6">
        <v>0</v>
      </c>
      <c r="H53" s="6">
        <v>34013.64</v>
      </c>
      <c r="I53" s="6">
        <v>24000</v>
      </c>
      <c r="J53" s="6">
        <f t="shared" si="1"/>
        <v>10013.64</v>
      </c>
      <c r="K53" s="6">
        <v>27351.599999999999</v>
      </c>
    </row>
    <row r="54" spans="1:11" ht="10.5" customHeight="1" x14ac:dyDescent="0.25">
      <c r="B54" s="7" t="s">
        <v>53</v>
      </c>
      <c r="D54" s="8">
        <f>SUM(D45:D53)</f>
        <v>5732.48</v>
      </c>
      <c r="E54" s="8">
        <f>SUM(E45:E53)</f>
        <v>5500</v>
      </c>
      <c r="F54" s="8">
        <f t="shared" si="0"/>
        <v>232.47999999999956</v>
      </c>
      <c r="G54" s="8">
        <f>SUM(G45:G53)</f>
        <v>12311.73</v>
      </c>
      <c r="H54" s="8">
        <f>SUM(H45:H53)</f>
        <v>559479.55000000005</v>
      </c>
      <c r="I54" s="8">
        <f>SUM(I45:I53)</f>
        <v>618375</v>
      </c>
      <c r="J54" s="8">
        <f t="shared" si="1"/>
        <v>-58895.449999999953</v>
      </c>
      <c r="K54" s="8">
        <f>SUM(K45:K53)</f>
        <v>564177.88</v>
      </c>
    </row>
    <row r="55" spans="1:11" ht="10.5" customHeight="1" x14ac:dyDescent="0.25">
      <c r="A55" s="4"/>
      <c r="B55" s="14" t="s">
        <v>54</v>
      </c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0.5" customHeight="1" x14ac:dyDescent="0.25">
      <c r="A56" s="4"/>
      <c r="B56" s="4"/>
      <c r="C56" s="14" t="s">
        <v>55</v>
      </c>
      <c r="D56" s="14"/>
      <c r="E56" s="14"/>
      <c r="F56" s="14"/>
      <c r="G56" s="14"/>
      <c r="H56" s="14"/>
      <c r="I56" s="14"/>
      <c r="J56" s="14"/>
      <c r="K56" s="14"/>
    </row>
    <row r="57" spans="1:11" ht="10.5" customHeight="1" x14ac:dyDescent="0.25">
      <c r="C57" s="5" t="s">
        <v>56</v>
      </c>
      <c r="D57" s="6">
        <v>3342.73</v>
      </c>
      <c r="E57" s="6">
        <v>3185</v>
      </c>
      <c r="F57" s="6">
        <f t="shared" ref="F57:F64" si="2">(D57 - E57)</f>
        <v>157.73000000000002</v>
      </c>
      <c r="G57" s="6">
        <v>2980.76</v>
      </c>
      <c r="H57" s="6">
        <v>41700.33</v>
      </c>
      <c r="I57" s="6">
        <v>37500</v>
      </c>
      <c r="J57" s="6">
        <f t="shared" ref="J57:J64" si="3">(H57 - I57)</f>
        <v>4200.3300000000017</v>
      </c>
      <c r="K57" s="6">
        <v>39896.06</v>
      </c>
    </row>
    <row r="58" spans="1:11" ht="10.5" customHeight="1" x14ac:dyDescent="0.25">
      <c r="C58" s="5" t="s">
        <v>57</v>
      </c>
      <c r="D58" s="6">
        <v>2214.29</v>
      </c>
      <c r="E58" s="6">
        <v>2850</v>
      </c>
      <c r="F58" s="6">
        <f t="shared" si="2"/>
        <v>-635.71</v>
      </c>
      <c r="G58" s="6">
        <v>2321.7399999999998</v>
      </c>
      <c r="H58" s="6">
        <v>35488.69</v>
      </c>
      <c r="I58" s="6">
        <v>43009</v>
      </c>
      <c r="J58" s="6">
        <f t="shared" si="3"/>
        <v>-7520.3099999999977</v>
      </c>
      <c r="K58" s="6">
        <v>31965.81</v>
      </c>
    </row>
    <row r="59" spans="1:11" ht="10.5" customHeight="1" x14ac:dyDescent="0.25">
      <c r="C59" s="5" t="s">
        <v>58</v>
      </c>
      <c r="D59" s="6">
        <v>44.51</v>
      </c>
      <c r="E59" s="6">
        <v>0</v>
      </c>
      <c r="F59" s="6">
        <f t="shared" si="2"/>
        <v>44.51</v>
      </c>
      <c r="G59" s="6">
        <v>0</v>
      </c>
      <c r="H59" s="6">
        <v>25935.23</v>
      </c>
      <c r="I59" s="6">
        <v>16500</v>
      </c>
      <c r="J59" s="6">
        <f t="shared" si="3"/>
        <v>9435.23</v>
      </c>
      <c r="K59" s="6">
        <v>17570.38</v>
      </c>
    </row>
    <row r="60" spans="1:11" ht="10.5" customHeight="1" x14ac:dyDescent="0.25">
      <c r="C60" s="5" t="s">
        <v>59</v>
      </c>
      <c r="D60" s="6">
        <v>0</v>
      </c>
      <c r="E60" s="6">
        <v>0</v>
      </c>
      <c r="F60" s="6">
        <f t="shared" si="2"/>
        <v>0</v>
      </c>
      <c r="G60" s="6">
        <v>0</v>
      </c>
      <c r="H60" s="6">
        <v>0</v>
      </c>
      <c r="I60" s="6">
        <v>1350</v>
      </c>
      <c r="J60" s="6">
        <f t="shared" si="3"/>
        <v>-1350</v>
      </c>
      <c r="K60" s="6">
        <v>840</v>
      </c>
    </row>
    <row r="61" spans="1:11" ht="10.5" customHeight="1" x14ac:dyDescent="0.25">
      <c r="C61" s="5" t="s">
        <v>60</v>
      </c>
      <c r="D61" s="6">
        <v>481.82</v>
      </c>
      <c r="E61" s="6">
        <v>660</v>
      </c>
      <c r="F61" s="6">
        <f t="shared" si="2"/>
        <v>-178.18</v>
      </c>
      <c r="G61" s="6">
        <v>488.61</v>
      </c>
      <c r="H61" s="6">
        <v>10713.39</v>
      </c>
      <c r="I61" s="6">
        <v>10820</v>
      </c>
      <c r="J61" s="6">
        <f t="shared" si="3"/>
        <v>-106.61000000000058</v>
      </c>
      <c r="K61" s="6">
        <v>8813.92</v>
      </c>
    </row>
    <row r="62" spans="1:11" ht="10.5" customHeight="1" x14ac:dyDescent="0.25">
      <c r="C62" s="5" t="s">
        <v>61</v>
      </c>
      <c r="D62" s="6">
        <v>400</v>
      </c>
      <c r="E62" s="6">
        <v>400</v>
      </c>
      <c r="F62" s="6">
        <f t="shared" si="2"/>
        <v>0</v>
      </c>
      <c r="G62" s="6">
        <v>400</v>
      </c>
      <c r="H62" s="6">
        <v>4800</v>
      </c>
      <c r="I62" s="6">
        <v>4800</v>
      </c>
      <c r="J62" s="6">
        <f t="shared" si="3"/>
        <v>0</v>
      </c>
      <c r="K62" s="6">
        <v>4800</v>
      </c>
    </row>
    <row r="63" spans="1:11" ht="10.5" customHeight="1" x14ac:dyDescent="0.25">
      <c r="C63" s="5" t="s">
        <v>62</v>
      </c>
      <c r="D63" s="6">
        <v>0</v>
      </c>
      <c r="E63" s="6">
        <v>140</v>
      </c>
      <c r="F63" s="6">
        <f t="shared" si="2"/>
        <v>-140</v>
      </c>
      <c r="G63" s="6">
        <v>106.94</v>
      </c>
      <c r="H63" s="6">
        <v>782.63</v>
      </c>
      <c r="I63" s="6">
        <v>1680</v>
      </c>
      <c r="J63" s="6">
        <f t="shared" si="3"/>
        <v>-897.37</v>
      </c>
      <c r="K63" s="6">
        <v>1278.6400000000001</v>
      </c>
    </row>
    <row r="64" spans="1:11" ht="10.5" customHeight="1" x14ac:dyDescent="0.25">
      <c r="C64" s="7" t="s">
        <v>63</v>
      </c>
      <c r="D64" s="8">
        <f>SUM(D57:D63)</f>
        <v>6483.35</v>
      </c>
      <c r="E64" s="8">
        <f>SUM(E57:E63)</f>
        <v>7235</v>
      </c>
      <c r="F64" s="8">
        <f t="shared" si="2"/>
        <v>-751.64999999999964</v>
      </c>
      <c r="G64" s="8">
        <f>SUM(G57:G63)</f>
        <v>6298.0499999999993</v>
      </c>
      <c r="H64" s="8">
        <f>SUM(H57:H63)</f>
        <v>119420.27</v>
      </c>
      <c r="I64" s="8">
        <f>SUM(I57:I63)</f>
        <v>115659</v>
      </c>
      <c r="J64" s="8">
        <f t="shared" si="3"/>
        <v>3761.2700000000041</v>
      </c>
      <c r="K64" s="8">
        <f>SUM(K57:K63)</f>
        <v>105164.81</v>
      </c>
    </row>
    <row r="65" spans="1:11" ht="10.5" customHeight="1" x14ac:dyDescent="0.25">
      <c r="A65" s="4"/>
      <c r="B65" s="4"/>
      <c r="C65" s="14" t="s">
        <v>64</v>
      </c>
      <c r="D65" s="14"/>
      <c r="E65" s="14"/>
      <c r="F65" s="14"/>
      <c r="G65" s="14"/>
      <c r="H65" s="14"/>
      <c r="I65" s="14"/>
      <c r="J65" s="14"/>
      <c r="K65" s="14"/>
    </row>
    <row r="66" spans="1:11" ht="10.5" customHeight="1" x14ac:dyDescent="0.25">
      <c r="C66" s="5" t="s">
        <v>65</v>
      </c>
      <c r="D66" s="6">
        <v>173.5</v>
      </c>
      <c r="E66" s="6">
        <v>400</v>
      </c>
      <c r="F66" s="6">
        <f t="shared" ref="F66:F82" si="4">(D66 - E66)</f>
        <v>-226.5</v>
      </c>
      <c r="G66" s="6">
        <v>439.78</v>
      </c>
      <c r="H66" s="6">
        <v>16708.45</v>
      </c>
      <c r="I66" s="6">
        <v>21300</v>
      </c>
      <c r="J66" s="6">
        <f t="shared" ref="J66:J82" si="5">(H66 - I66)</f>
        <v>-4591.5499999999993</v>
      </c>
      <c r="K66" s="6">
        <v>17499.099999999999</v>
      </c>
    </row>
    <row r="67" spans="1:11" ht="10.5" customHeight="1" x14ac:dyDescent="0.25">
      <c r="C67" s="5" t="s">
        <v>66</v>
      </c>
      <c r="D67" s="6">
        <v>0</v>
      </c>
      <c r="E67" s="6">
        <v>50</v>
      </c>
      <c r="F67" s="6">
        <f t="shared" si="4"/>
        <v>-50</v>
      </c>
      <c r="G67" s="6">
        <v>0</v>
      </c>
      <c r="H67" s="6">
        <v>0</v>
      </c>
      <c r="I67" s="6">
        <v>600</v>
      </c>
      <c r="J67" s="6">
        <f t="shared" si="5"/>
        <v>-600</v>
      </c>
      <c r="K67" s="6">
        <v>559.65</v>
      </c>
    </row>
    <row r="68" spans="1:11" ht="10.5" customHeight="1" x14ac:dyDescent="0.25">
      <c r="C68" s="5" t="s">
        <v>67</v>
      </c>
      <c r="D68" s="6">
        <v>0</v>
      </c>
      <c r="E68" s="6">
        <v>0</v>
      </c>
      <c r="F68" s="6">
        <f t="shared" si="4"/>
        <v>0</v>
      </c>
      <c r="G68" s="6">
        <v>0</v>
      </c>
      <c r="H68" s="6">
        <v>772.65</v>
      </c>
      <c r="I68" s="6">
        <v>500</v>
      </c>
      <c r="J68" s="6">
        <f t="shared" si="5"/>
        <v>272.64999999999998</v>
      </c>
      <c r="K68" s="6">
        <v>147.82</v>
      </c>
    </row>
    <row r="69" spans="1:11" ht="10.5" customHeight="1" x14ac:dyDescent="0.25">
      <c r="C69" s="5" t="s">
        <v>68</v>
      </c>
      <c r="D69" s="6">
        <v>0</v>
      </c>
      <c r="E69" s="6">
        <v>0</v>
      </c>
      <c r="F69" s="6">
        <f t="shared" si="4"/>
        <v>0</v>
      </c>
      <c r="G69" s="6">
        <v>0</v>
      </c>
      <c r="H69" s="6">
        <v>11567</v>
      </c>
      <c r="I69" s="6">
        <v>11800</v>
      </c>
      <c r="J69" s="6">
        <f t="shared" si="5"/>
        <v>-233</v>
      </c>
      <c r="K69" s="6">
        <v>11249.25</v>
      </c>
    </row>
    <row r="70" spans="1:11" ht="10.5" customHeight="1" x14ac:dyDescent="0.25">
      <c r="C70" s="5" t="s">
        <v>69</v>
      </c>
      <c r="D70" s="6">
        <v>0</v>
      </c>
      <c r="E70" s="6">
        <v>0</v>
      </c>
      <c r="F70" s="6">
        <f t="shared" si="4"/>
        <v>0</v>
      </c>
      <c r="G70" s="6">
        <v>0</v>
      </c>
      <c r="H70" s="6">
        <v>8814.68</v>
      </c>
      <c r="I70" s="6">
        <v>2250</v>
      </c>
      <c r="J70" s="6">
        <f t="shared" si="5"/>
        <v>6564.68</v>
      </c>
      <c r="K70" s="6">
        <v>1397.95</v>
      </c>
    </row>
    <row r="71" spans="1:11" ht="10.5" customHeight="1" x14ac:dyDescent="0.25">
      <c r="C71" s="5" t="s">
        <v>70</v>
      </c>
      <c r="D71" s="6">
        <v>0</v>
      </c>
      <c r="E71" s="6">
        <v>0</v>
      </c>
      <c r="F71" s="6">
        <f t="shared" si="4"/>
        <v>0</v>
      </c>
      <c r="G71" s="6">
        <v>0</v>
      </c>
      <c r="H71" s="6">
        <v>47949.79</v>
      </c>
      <c r="I71" s="6">
        <v>54800</v>
      </c>
      <c r="J71" s="6">
        <f t="shared" si="5"/>
        <v>-6850.2099999999991</v>
      </c>
      <c r="K71" s="6">
        <v>54799.76</v>
      </c>
    </row>
    <row r="72" spans="1:11" ht="10.5" customHeight="1" x14ac:dyDescent="0.25">
      <c r="C72" s="5" t="s">
        <v>71</v>
      </c>
      <c r="D72" s="6">
        <v>0</v>
      </c>
      <c r="E72" s="6">
        <v>0</v>
      </c>
      <c r="F72" s="6">
        <f t="shared" si="4"/>
        <v>0</v>
      </c>
      <c r="G72" s="6">
        <v>0</v>
      </c>
      <c r="H72" s="6">
        <v>943.55</v>
      </c>
      <c r="I72" s="6">
        <v>2500</v>
      </c>
      <c r="J72" s="6">
        <f t="shared" si="5"/>
        <v>-1556.45</v>
      </c>
      <c r="K72" s="6">
        <v>848.78</v>
      </c>
    </row>
    <row r="73" spans="1:11" ht="10.5" customHeight="1" x14ac:dyDescent="0.25">
      <c r="C73" s="5" t="s">
        <v>72</v>
      </c>
      <c r="D73" s="6">
        <v>0</v>
      </c>
      <c r="E73" s="6">
        <v>0</v>
      </c>
      <c r="F73" s="6">
        <f t="shared" si="4"/>
        <v>0</v>
      </c>
      <c r="G73" s="6">
        <v>0</v>
      </c>
      <c r="H73" s="6">
        <v>1244.3</v>
      </c>
      <c r="I73" s="6">
        <v>550</v>
      </c>
      <c r="J73" s="6">
        <f t="shared" si="5"/>
        <v>694.3</v>
      </c>
      <c r="K73" s="6">
        <v>318.27</v>
      </c>
    </row>
    <row r="74" spans="1:11" ht="10.5" customHeight="1" x14ac:dyDescent="0.25">
      <c r="C74" s="5" t="s">
        <v>73</v>
      </c>
      <c r="D74" s="6">
        <v>100</v>
      </c>
      <c r="E74" s="6">
        <v>100</v>
      </c>
      <c r="F74" s="6">
        <f t="shared" si="4"/>
        <v>0</v>
      </c>
      <c r="G74" s="6">
        <v>100</v>
      </c>
      <c r="H74" s="6">
        <v>1200</v>
      </c>
      <c r="I74" s="6">
        <v>1200</v>
      </c>
      <c r="J74" s="6">
        <f t="shared" si="5"/>
        <v>0</v>
      </c>
      <c r="K74" s="6">
        <v>1206.1300000000001</v>
      </c>
    </row>
    <row r="75" spans="1:11" ht="10.5" customHeight="1" x14ac:dyDescent="0.25">
      <c r="C75" s="5" t="s">
        <v>74</v>
      </c>
      <c r="D75" s="6">
        <v>0</v>
      </c>
      <c r="E75" s="6">
        <v>0</v>
      </c>
      <c r="F75" s="6">
        <f t="shared" si="4"/>
        <v>0</v>
      </c>
      <c r="G75" s="6">
        <v>0</v>
      </c>
      <c r="H75" s="6">
        <v>845</v>
      </c>
      <c r="I75" s="6">
        <v>900</v>
      </c>
      <c r="J75" s="6">
        <f t="shared" si="5"/>
        <v>-55</v>
      </c>
      <c r="K75" s="6">
        <v>603.4</v>
      </c>
    </row>
    <row r="76" spans="1:11" ht="10.5" customHeight="1" x14ac:dyDescent="0.25">
      <c r="C76" s="5" t="s">
        <v>75</v>
      </c>
      <c r="D76" s="6">
        <v>0</v>
      </c>
      <c r="E76" s="6">
        <v>0</v>
      </c>
      <c r="F76" s="6">
        <f t="shared" si="4"/>
        <v>0</v>
      </c>
      <c r="G76" s="6">
        <v>0</v>
      </c>
      <c r="H76" s="6">
        <v>740</v>
      </c>
      <c r="I76" s="6">
        <v>825</v>
      </c>
      <c r="J76" s="6">
        <f t="shared" si="5"/>
        <v>-85</v>
      </c>
      <c r="K76" s="6">
        <v>720</v>
      </c>
    </row>
    <row r="77" spans="1:11" ht="10.5" customHeight="1" x14ac:dyDescent="0.25">
      <c r="C77" s="5" t="s">
        <v>76</v>
      </c>
      <c r="D77" s="6">
        <v>0</v>
      </c>
      <c r="E77" s="6">
        <v>0</v>
      </c>
      <c r="F77" s="6">
        <f t="shared" si="4"/>
        <v>0</v>
      </c>
      <c r="G77" s="6">
        <v>0</v>
      </c>
      <c r="H77" s="6">
        <v>97.16</v>
      </c>
      <c r="I77" s="6">
        <v>0</v>
      </c>
      <c r="J77" s="6">
        <f t="shared" si="5"/>
        <v>97.16</v>
      </c>
      <c r="K77" s="6">
        <v>0</v>
      </c>
    </row>
    <row r="78" spans="1:11" ht="10.5" customHeight="1" x14ac:dyDescent="0.25">
      <c r="C78" s="5" t="s">
        <v>77</v>
      </c>
      <c r="D78" s="6">
        <v>0</v>
      </c>
      <c r="E78" s="6">
        <v>0</v>
      </c>
      <c r="F78" s="6">
        <f t="shared" si="4"/>
        <v>0</v>
      </c>
      <c r="G78" s="6">
        <v>0</v>
      </c>
      <c r="H78" s="6">
        <v>-13.89</v>
      </c>
      <c r="I78" s="6">
        <v>0</v>
      </c>
      <c r="J78" s="6">
        <f t="shared" si="5"/>
        <v>-13.89</v>
      </c>
      <c r="K78" s="6">
        <v>-0.18</v>
      </c>
    </row>
    <row r="79" spans="1:11" ht="10.5" customHeight="1" x14ac:dyDescent="0.25">
      <c r="C79" s="5" t="s">
        <v>78</v>
      </c>
      <c r="D79" s="6">
        <v>0</v>
      </c>
      <c r="E79" s="6">
        <v>0</v>
      </c>
      <c r="F79" s="6">
        <f t="shared" si="4"/>
        <v>0</v>
      </c>
      <c r="G79" s="6">
        <v>0</v>
      </c>
      <c r="H79" s="6">
        <v>193.92</v>
      </c>
      <c r="I79" s="6">
        <v>0</v>
      </c>
      <c r="J79" s="6">
        <f t="shared" si="5"/>
        <v>193.92</v>
      </c>
      <c r="K79" s="6">
        <v>250</v>
      </c>
    </row>
    <row r="80" spans="1:11" ht="10.5" customHeight="1" x14ac:dyDescent="0.25">
      <c r="C80" s="7" t="s">
        <v>79</v>
      </c>
      <c r="D80" s="8">
        <f>SUM(D66:D79)</f>
        <v>273.5</v>
      </c>
      <c r="E80" s="8">
        <f>SUM(E66:E79)</f>
        <v>550</v>
      </c>
      <c r="F80" s="8">
        <f t="shared" si="4"/>
        <v>-276.5</v>
      </c>
      <c r="G80" s="8">
        <f>SUM(G66:G79)</f>
        <v>539.78</v>
      </c>
      <c r="H80" s="8">
        <f>SUM(H66:H79)</f>
        <v>91062.610000000015</v>
      </c>
      <c r="I80" s="8">
        <f>SUM(I66:I79)</f>
        <v>97225</v>
      </c>
      <c r="J80" s="8">
        <f t="shared" si="5"/>
        <v>-6162.3899999999849</v>
      </c>
      <c r="K80" s="8">
        <f>SUM(K66:K79)</f>
        <v>89599.930000000008</v>
      </c>
    </row>
    <row r="81" spans="1:11" ht="10.5" customHeight="1" x14ac:dyDescent="0.25">
      <c r="B81" s="7" t="s">
        <v>80</v>
      </c>
      <c r="D81" s="8">
        <f>(0 + (D64 + D80))</f>
        <v>6756.85</v>
      </c>
      <c r="E81" s="8">
        <f>(0 + (E64 + E80))</f>
        <v>7785</v>
      </c>
      <c r="F81" s="8">
        <f t="shared" si="4"/>
        <v>-1028.1499999999996</v>
      </c>
      <c r="G81" s="8">
        <f>(0 + (G64 + G80))</f>
        <v>6837.829999999999</v>
      </c>
      <c r="H81" s="8">
        <f>(0 + (H64 + H80))</f>
        <v>210482.88</v>
      </c>
      <c r="I81" s="8">
        <f>(0 + (I64 + I80))</f>
        <v>212884</v>
      </c>
      <c r="J81" s="8">
        <f t="shared" si="5"/>
        <v>-2401.1199999999953</v>
      </c>
      <c r="K81" s="8">
        <f>(0 + (K64 + K80))</f>
        <v>194764.74</v>
      </c>
    </row>
    <row r="82" spans="1:11" ht="10.5" customHeight="1" x14ac:dyDescent="0.25">
      <c r="A82" s="7" t="s">
        <v>81</v>
      </c>
      <c r="D82" s="8">
        <f>(0 + (D54 - D81))</f>
        <v>-1024.3700000000008</v>
      </c>
      <c r="E82" s="8">
        <f>(0 + (E54 - E81))</f>
        <v>-2285</v>
      </c>
      <c r="F82" s="8">
        <f t="shared" si="4"/>
        <v>1260.6299999999992</v>
      </c>
      <c r="G82" s="8">
        <f>(0 + (G54 - G81))</f>
        <v>5473.9000000000005</v>
      </c>
      <c r="H82" s="8">
        <f>(0 + (H54 - H81))</f>
        <v>348996.67000000004</v>
      </c>
      <c r="I82" s="8">
        <f>(0 + (I54 - I81))</f>
        <v>405491</v>
      </c>
      <c r="J82" s="8">
        <f t="shared" si="5"/>
        <v>-56494.329999999958</v>
      </c>
      <c r="K82" s="8">
        <f>(0 + (K54 - K81))</f>
        <v>369413.14</v>
      </c>
    </row>
    <row r="83" spans="1:11" ht="13.35" customHeight="1" x14ac:dyDescent="0.25"/>
    <row r="84" spans="1:11" ht="12.95" customHeight="1" x14ac:dyDescent="0.25">
      <c r="A84" s="13" t="s">
        <v>82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ht="10.5" customHeight="1" x14ac:dyDescent="0.25">
      <c r="C85" s="5" t="s">
        <v>83</v>
      </c>
      <c r="D85" s="6">
        <v>0</v>
      </c>
      <c r="E85" s="6">
        <v>0</v>
      </c>
      <c r="F85" s="6">
        <f t="shared" ref="F85:F95" si="6">(D85 - E85)</f>
        <v>0</v>
      </c>
      <c r="G85" s="6">
        <v>0</v>
      </c>
      <c r="H85" s="6">
        <v>2298.0300000000002</v>
      </c>
      <c r="I85" s="6">
        <v>2000</v>
      </c>
      <c r="J85" s="6">
        <f t="shared" ref="J85:J95" si="7">(H85 - I85)</f>
        <v>298.0300000000002</v>
      </c>
      <c r="K85" s="6">
        <v>1559.16</v>
      </c>
    </row>
    <row r="86" spans="1:11" ht="10.5" customHeight="1" x14ac:dyDescent="0.25">
      <c r="C86" s="5" t="s">
        <v>84</v>
      </c>
      <c r="D86" s="6">
        <v>0</v>
      </c>
      <c r="E86" s="6">
        <v>50</v>
      </c>
      <c r="F86" s="6">
        <f t="shared" si="6"/>
        <v>-50</v>
      </c>
      <c r="G86" s="6">
        <v>0</v>
      </c>
      <c r="H86" s="6">
        <v>722.4</v>
      </c>
      <c r="I86" s="6">
        <v>1450</v>
      </c>
      <c r="J86" s="6">
        <f t="shared" si="7"/>
        <v>-727.6</v>
      </c>
      <c r="K86" s="6">
        <v>575.92999999999995</v>
      </c>
    </row>
    <row r="87" spans="1:11" ht="10.5" customHeight="1" x14ac:dyDescent="0.25">
      <c r="C87" s="5" t="s">
        <v>85</v>
      </c>
      <c r="D87" s="6">
        <v>0</v>
      </c>
      <c r="E87" s="6">
        <v>0</v>
      </c>
      <c r="F87" s="6">
        <f t="shared" si="6"/>
        <v>0</v>
      </c>
      <c r="G87" s="6">
        <v>0</v>
      </c>
      <c r="H87" s="6">
        <v>4170.6000000000004</v>
      </c>
      <c r="I87" s="6">
        <v>3150</v>
      </c>
      <c r="J87" s="6">
        <f t="shared" si="7"/>
        <v>1020.6000000000004</v>
      </c>
      <c r="K87" s="6">
        <v>3017.57</v>
      </c>
    </row>
    <row r="88" spans="1:11" ht="10.5" customHeight="1" x14ac:dyDescent="0.25">
      <c r="C88" s="5" t="s">
        <v>86</v>
      </c>
      <c r="D88" s="6">
        <v>342.56</v>
      </c>
      <c r="E88" s="6">
        <v>400</v>
      </c>
      <c r="F88" s="6">
        <f t="shared" si="6"/>
        <v>-57.44</v>
      </c>
      <c r="G88" s="6">
        <v>308.22000000000003</v>
      </c>
      <c r="H88" s="6">
        <v>5896.75</v>
      </c>
      <c r="I88" s="6">
        <v>6600</v>
      </c>
      <c r="J88" s="6">
        <f t="shared" si="7"/>
        <v>-703.25</v>
      </c>
      <c r="K88" s="6">
        <v>6506.97</v>
      </c>
    </row>
    <row r="89" spans="1:11" ht="10.5" customHeight="1" x14ac:dyDescent="0.25">
      <c r="C89" s="5" t="s">
        <v>87</v>
      </c>
      <c r="D89" s="6">
        <v>348.48</v>
      </c>
      <c r="E89" s="6">
        <v>100</v>
      </c>
      <c r="F89" s="6">
        <f t="shared" si="6"/>
        <v>248.48000000000002</v>
      </c>
      <c r="G89" s="6">
        <v>378.56</v>
      </c>
      <c r="H89" s="6">
        <v>2039.64</v>
      </c>
      <c r="I89" s="6">
        <v>1600</v>
      </c>
      <c r="J89" s="6">
        <f t="shared" si="7"/>
        <v>439.6400000000001</v>
      </c>
      <c r="K89" s="6">
        <v>2008.34</v>
      </c>
    </row>
    <row r="90" spans="1:11" ht="10.5" customHeight="1" x14ac:dyDescent="0.25">
      <c r="C90" s="5" t="s">
        <v>88</v>
      </c>
      <c r="D90" s="6">
        <v>350.91</v>
      </c>
      <c r="E90" s="6">
        <v>175</v>
      </c>
      <c r="F90" s="6">
        <f t="shared" si="6"/>
        <v>175.91000000000003</v>
      </c>
      <c r="G90" s="6">
        <v>268.88</v>
      </c>
      <c r="H90" s="6">
        <v>2498.84</v>
      </c>
      <c r="I90" s="6">
        <v>2100</v>
      </c>
      <c r="J90" s="6">
        <f t="shared" si="7"/>
        <v>398.84000000000015</v>
      </c>
      <c r="K90" s="6">
        <v>2734.56</v>
      </c>
    </row>
    <row r="91" spans="1:11" ht="10.5" customHeight="1" x14ac:dyDescent="0.25">
      <c r="C91" s="5" t="s">
        <v>89</v>
      </c>
      <c r="D91" s="6">
        <v>222.13</v>
      </c>
      <c r="E91" s="6">
        <v>225</v>
      </c>
      <c r="F91" s="6">
        <f t="shared" si="6"/>
        <v>-2.8700000000000045</v>
      </c>
      <c r="G91" s="6">
        <v>416.48</v>
      </c>
      <c r="H91" s="6">
        <v>3452.81</v>
      </c>
      <c r="I91" s="6">
        <v>2700</v>
      </c>
      <c r="J91" s="6">
        <f t="shared" si="7"/>
        <v>752.81</v>
      </c>
      <c r="K91" s="6">
        <v>3063.33</v>
      </c>
    </row>
    <row r="92" spans="1:11" ht="10.5" customHeight="1" x14ac:dyDescent="0.25">
      <c r="C92" s="5" t="s">
        <v>90</v>
      </c>
      <c r="D92" s="6">
        <v>0</v>
      </c>
      <c r="E92" s="6">
        <v>0</v>
      </c>
      <c r="F92" s="6">
        <f t="shared" si="6"/>
        <v>0</v>
      </c>
      <c r="G92" s="6">
        <v>0</v>
      </c>
      <c r="H92" s="6">
        <v>1048</v>
      </c>
      <c r="I92" s="6">
        <v>600</v>
      </c>
      <c r="J92" s="6">
        <f t="shared" si="7"/>
        <v>448</v>
      </c>
      <c r="K92" s="6">
        <v>1592.75</v>
      </c>
    </row>
    <row r="93" spans="1:11" ht="10.5" customHeight="1" x14ac:dyDescent="0.25">
      <c r="C93" s="5" t="s">
        <v>91</v>
      </c>
      <c r="D93" s="6">
        <v>0</v>
      </c>
      <c r="E93" s="6">
        <v>0</v>
      </c>
      <c r="F93" s="6">
        <f t="shared" si="6"/>
        <v>0</v>
      </c>
      <c r="G93" s="6">
        <v>0</v>
      </c>
      <c r="H93" s="6">
        <v>116.06</v>
      </c>
      <c r="I93" s="6">
        <v>700</v>
      </c>
      <c r="J93" s="6">
        <f t="shared" si="7"/>
        <v>-583.94000000000005</v>
      </c>
      <c r="K93" s="6">
        <v>282.33999999999997</v>
      </c>
    </row>
    <row r="94" spans="1:11" ht="10.5" customHeight="1" x14ac:dyDescent="0.25">
      <c r="C94" s="5" t="s">
        <v>92</v>
      </c>
      <c r="D94" s="6">
        <v>0</v>
      </c>
      <c r="E94" s="6">
        <v>0</v>
      </c>
      <c r="F94" s="6">
        <f t="shared" si="6"/>
        <v>0</v>
      </c>
      <c r="G94" s="6">
        <v>0</v>
      </c>
      <c r="H94" s="6">
        <v>654</v>
      </c>
      <c r="I94" s="6">
        <v>450</v>
      </c>
      <c r="J94" s="6">
        <f t="shared" si="7"/>
        <v>204</v>
      </c>
      <c r="K94" s="6">
        <v>545</v>
      </c>
    </row>
    <row r="95" spans="1:11" ht="10.5" customHeight="1" x14ac:dyDescent="0.25">
      <c r="A95" s="7" t="s">
        <v>93</v>
      </c>
      <c r="D95" s="8">
        <f>SUM(D85:D94)</f>
        <v>1264.08</v>
      </c>
      <c r="E95" s="8">
        <f>SUM(E85:E94)</f>
        <v>950</v>
      </c>
      <c r="F95" s="8">
        <f t="shared" si="6"/>
        <v>314.07999999999993</v>
      </c>
      <c r="G95" s="8">
        <f>SUM(G85:G94)</f>
        <v>1372.1399999999999</v>
      </c>
      <c r="H95" s="8">
        <f>SUM(H85:H94)</f>
        <v>22897.130000000005</v>
      </c>
      <c r="I95" s="8">
        <f>SUM(I85:I94)</f>
        <v>21350</v>
      </c>
      <c r="J95" s="8">
        <f t="shared" si="7"/>
        <v>1547.1300000000047</v>
      </c>
      <c r="K95" s="8">
        <f>SUM(K85:K94)</f>
        <v>21885.95</v>
      </c>
    </row>
    <row r="96" spans="1:11" ht="13.35" customHeight="1" x14ac:dyDescent="0.25"/>
    <row r="97" spans="1:11" ht="12.95" customHeight="1" x14ac:dyDescent="0.25">
      <c r="A97" s="13" t="s">
        <v>94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0.5" customHeight="1" x14ac:dyDescent="0.25">
      <c r="A98" s="4"/>
      <c r="B98" s="14" t="s">
        <v>95</v>
      </c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0.5" customHeight="1" x14ac:dyDescent="0.25">
      <c r="C99" s="5" t="s">
        <v>96</v>
      </c>
      <c r="D99" s="6">
        <v>0</v>
      </c>
      <c r="E99" s="6">
        <v>3397</v>
      </c>
      <c r="F99" s="6">
        <f t="shared" ref="F99:F105" si="8">(D99 - E99)</f>
        <v>-3397</v>
      </c>
      <c r="G99" s="6">
        <v>1707.69</v>
      </c>
      <c r="H99" s="6">
        <v>27999.97</v>
      </c>
      <c r="I99" s="6">
        <v>35068</v>
      </c>
      <c r="J99" s="6">
        <f t="shared" ref="J99:J105" si="9">(H99 - I99)</f>
        <v>-7068.0299999999988</v>
      </c>
      <c r="K99" s="6">
        <v>40246.04</v>
      </c>
    </row>
    <row r="100" spans="1:11" ht="10.5" customHeight="1" x14ac:dyDescent="0.25">
      <c r="C100" s="5" t="s">
        <v>97</v>
      </c>
      <c r="D100" s="6">
        <v>3580.15</v>
      </c>
      <c r="E100" s="6">
        <v>2000</v>
      </c>
      <c r="F100" s="6">
        <f t="shared" si="8"/>
        <v>1580.15</v>
      </c>
      <c r="G100" s="6">
        <v>3957.14</v>
      </c>
      <c r="H100" s="6">
        <v>110710.83</v>
      </c>
      <c r="I100" s="6">
        <v>80200</v>
      </c>
      <c r="J100" s="6">
        <f t="shared" si="9"/>
        <v>30510.83</v>
      </c>
      <c r="K100" s="6">
        <v>84599.43</v>
      </c>
    </row>
    <row r="101" spans="1:11" ht="10.5" customHeight="1" x14ac:dyDescent="0.25">
      <c r="C101" s="5" t="s">
        <v>98</v>
      </c>
      <c r="D101" s="6">
        <v>0</v>
      </c>
      <c r="E101" s="6">
        <v>0</v>
      </c>
      <c r="F101" s="6">
        <f t="shared" si="8"/>
        <v>0</v>
      </c>
      <c r="G101" s="6">
        <v>0</v>
      </c>
      <c r="H101" s="6">
        <v>1633</v>
      </c>
      <c r="I101" s="6">
        <v>0</v>
      </c>
      <c r="J101" s="6">
        <f t="shared" si="9"/>
        <v>1633</v>
      </c>
      <c r="K101" s="6">
        <v>2692.32</v>
      </c>
    </row>
    <row r="102" spans="1:11" ht="10.5" customHeight="1" x14ac:dyDescent="0.25">
      <c r="C102" s="5" t="s">
        <v>99</v>
      </c>
      <c r="D102" s="6">
        <v>273.52</v>
      </c>
      <c r="E102" s="6">
        <v>590</v>
      </c>
      <c r="F102" s="6">
        <f t="shared" si="8"/>
        <v>-316.48</v>
      </c>
      <c r="G102" s="6">
        <v>486.12</v>
      </c>
      <c r="H102" s="6">
        <v>13883.13</v>
      </c>
      <c r="I102" s="6">
        <v>12670</v>
      </c>
      <c r="J102" s="6">
        <f t="shared" si="9"/>
        <v>1213.1299999999992</v>
      </c>
      <c r="K102" s="6">
        <v>12472.55</v>
      </c>
    </row>
    <row r="103" spans="1:11" ht="10.5" customHeight="1" x14ac:dyDescent="0.25">
      <c r="C103" s="5" t="s">
        <v>100</v>
      </c>
      <c r="D103" s="6">
        <v>0</v>
      </c>
      <c r="E103" s="6">
        <v>250</v>
      </c>
      <c r="F103" s="6">
        <f t="shared" si="8"/>
        <v>-250</v>
      </c>
      <c r="G103" s="6">
        <v>125</v>
      </c>
      <c r="H103" s="6">
        <v>2250</v>
      </c>
      <c r="I103" s="6">
        <v>2750</v>
      </c>
      <c r="J103" s="6">
        <f t="shared" si="9"/>
        <v>-500</v>
      </c>
      <c r="K103" s="6">
        <v>2875</v>
      </c>
    </row>
    <row r="104" spans="1:11" ht="10.5" customHeight="1" x14ac:dyDescent="0.25">
      <c r="C104" s="5" t="s">
        <v>101</v>
      </c>
      <c r="D104" s="6">
        <v>0</v>
      </c>
      <c r="E104" s="6">
        <v>190</v>
      </c>
      <c r="F104" s="6">
        <f t="shared" si="8"/>
        <v>-190</v>
      </c>
      <c r="G104" s="6">
        <v>122.31</v>
      </c>
      <c r="H104" s="6">
        <v>1087.26</v>
      </c>
      <c r="I104" s="6">
        <v>2280</v>
      </c>
      <c r="J104" s="6">
        <f t="shared" si="9"/>
        <v>-1192.74</v>
      </c>
      <c r="K104" s="6">
        <v>1676.81</v>
      </c>
    </row>
    <row r="105" spans="1:11" ht="10.5" customHeight="1" x14ac:dyDescent="0.25">
      <c r="B105" s="7" t="s">
        <v>102</v>
      </c>
      <c r="D105" s="8">
        <f>SUM(D99:D104)</f>
        <v>3853.67</v>
      </c>
      <c r="E105" s="8">
        <f>SUM(E99:E104)</f>
        <v>6427</v>
      </c>
      <c r="F105" s="8">
        <f t="shared" si="8"/>
        <v>-2573.33</v>
      </c>
      <c r="G105" s="8">
        <f>SUM(G99:G104)</f>
        <v>6398.26</v>
      </c>
      <c r="H105" s="8">
        <f>SUM(H99:H104)</f>
        <v>157564.19</v>
      </c>
      <c r="I105" s="8">
        <f>SUM(I99:I104)</f>
        <v>132968</v>
      </c>
      <c r="J105" s="8">
        <f t="shared" si="9"/>
        <v>24596.190000000002</v>
      </c>
      <c r="K105" s="8">
        <f>SUM(K99:K104)</f>
        <v>144562.15</v>
      </c>
    </row>
    <row r="106" spans="1:11" ht="10.5" customHeight="1" x14ac:dyDescent="0.25">
      <c r="A106" s="4"/>
      <c r="B106" s="14" t="s">
        <v>103</v>
      </c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10.5" customHeight="1" x14ac:dyDescent="0.25">
      <c r="C107" s="5" t="s">
        <v>104</v>
      </c>
      <c r="D107" s="6">
        <v>0</v>
      </c>
      <c r="E107" s="6">
        <v>0</v>
      </c>
      <c r="F107" s="6">
        <f t="shared" ref="F107:F141" si="10">(D107 - E107)</f>
        <v>0</v>
      </c>
      <c r="G107" s="6">
        <v>0</v>
      </c>
      <c r="H107" s="6">
        <v>202.9</v>
      </c>
      <c r="I107" s="6">
        <v>0</v>
      </c>
      <c r="J107" s="6">
        <f t="shared" ref="J107:J141" si="11">(H107 - I107)</f>
        <v>202.9</v>
      </c>
      <c r="K107" s="6">
        <v>0</v>
      </c>
    </row>
    <row r="108" spans="1:11" ht="10.5" customHeight="1" x14ac:dyDescent="0.25">
      <c r="C108" s="5" t="s">
        <v>105</v>
      </c>
      <c r="D108" s="6">
        <v>0</v>
      </c>
      <c r="E108" s="6">
        <v>0</v>
      </c>
      <c r="F108" s="6">
        <f t="shared" si="10"/>
        <v>0</v>
      </c>
      <c r="G108" s="6">
        <v>0</v>
      </c>
      <c r="H108" s="6">
        <v>0</v>
      </c>
      <c r="I108" s="6">
        <v>0</v>
      </c>
      <c r="J108" s="6">
        <f t="shared" si="11"/>
        <v>0</v>
      </c>
      <c r="K108" s="6">
        <v>380</v>
      </c>
    </row>
    <row r="109" spans="1:11" ht="10.5" customHeight="1" x14ac:dyDescent="0.25">
      <c r="C109" s="5" t="s">
        <v>106</v>
      </c>
      <c r="D109" s="6">
        <v>-70.760000000000005</v>
      </c>
      <c r="E109" s="6">
        <v>250</v>
      </c>
      <c r="F109" s="6">
        <f t="shared" si="10"/>
        <v>-320.76</v>
      </c>
      <c r="G109" s="6">
        <v>125</v>
      </c>
      <c r="H109" s="6">
        <v>2179.2399999999998</v>
      </c>
      <c r="I109" s="6">
        <v>2625</v>
      </c>
      <c r="J109" s="6">
        <f t="shared" si="11"/>
        <v>-445.76000000000022</v>
      </c>
      <c r="K109" s="6">
        <v>2875</v>
      </c>
    </row>
    <row r="110" spans="1:11" ht="10.5" customHeight="1" x14ac:dyDescent="0.25">
      <c r="C110" s="5" t="s">
        <v>107</v>
      </c>
      <c r="D110" s="6">
        <v>0</v>
      </c>
      <c r="E110" s="6">
        <v>0</v>
      </c>
      <c r="F110" s="6">
        <f t="shared" si="10"/>
        <v>0</v>
      </c>
      <c r="G110" s="6">
        <v>0</v>
      </c>
      <c r="H110" s="6">
        <v>114.51</v>
      </c>
      <c r="I110" s="6">
        <v>150</v>
      </c>
      <c r="J110" s="6">
        <f t="shared" si="11"/>
        <v>-35.489999999999995</v>
      </c>
      <c r="K110" s="6">
        <v>391.93</v>
      </c>
    </row>
    <row r="111" spans="1:11" ht="10.5" customHeight="1" x14ac:dyDescent="0.25">
      <c r="C111" s="5" t="s">
        <v>108</v>
      </c>
      <c r="D111" s="6">
        <v>0</v>
      </c>
      <c r="E111" s="6">
        <v>0</v>
      </c>
      <c r="F111" s="6">
        <f t="shared" si="10"/>
        <v>0</v>
      </c>
      <c r="G111" s="6">
        <v>0</v>
      </c>
      <c r="H111" s="6">
        <v>56.86</v>
      </c>
      <c r="I111" s="6">
        <v>0</v>
      </c>
      <c r="J111" s="6">
        <f t="shared" si="11"/>
        <v>56.86</v>
      </c>
      <c r="K111" s="6">
        <v>0</v>
      </c>
    </row>
    <row r="112" spans="1:11" ht="10.5" customHeight="1" x14ac:dyDescent="0.25">
      <c r="C112" s="5" t="s">
        <v>109</v>
      </c>
      <c r="D112" s="6">
        <v>0</v>
      </c>
      <c r="E112" s="6">
        <v>0</v>
      </c>
      <c r="F112" s="6">
        <f t="shared" si="10"/>
        <v>0</v>
      </c>
      <c r="G112" s="6">
        <v>0</v>
      </c>
      <c r="H112" s="6">
        <v>9488.0300000000007</v>
      </c>
      <c r="I112" s="6">
        <v>13450</v>
      </c>
      <c r="J112" s="6">
        <f t="shared" si="11"/>
        <v>-3961.9699999999993</v>
      </c>
      <c r="K112" s="6">
        <v>13119</v>
      </c>
    </row>
    <row r="113" spans="3:11" ht="10.5" customHeight="1" x14ac:dyDescent="0.25">
      <c r="C113" s="5" t="s">
        <v>110</v>
      </c>
      <c r="D113" s="6">
        <v>0</v>
      </c>
      <c r="E113" s="6">
        <v>0</v>
      </c>
      <c r="F113" s="6">
        <f t="shared" si="10"/>
        <v>0</v>
      </c>
      <c r="G113" s="6">
        <v>0</v>
      </c>
      <c r="H113" s="6">
        <v>0</v>
      </c>
      <c r="I113" s="6">
        <v>0</v>
      </c>
      <c r="J113" s="6">
        <f t="shared" si="11"/>
        <v>0</v>
      </c>
      <c r="K113" s="6">
        <v>78.47</v>
      </c>
    </row>
    <row r="114" spans="3:11" ht="10.5" customHeight="1" x14ac:dyDescent="0.25">
      <c r="C114" s="5" t="s">
        <v>111</v>
      </c>
      <c r="D114" s="6">
        <v>0</v>
      </c>
      <c r="E114" s="6">
        <v>0</v>
      </c>
      <c r="F114" s="6">
        <f t="shared" si="10"/>
        <v>0</v>
      </c>
      <c r="G114" s="6">
        <v>0</v>
      </c>
      <c r="H114" s="6">
        <v>3386.21</v>
      </c>
      <c r="I114" s="6">
        <v>4250</v>
      </c>
      <c r="J114" s="6">
        <f t="shared" si="11"/>
        <v>-863.79</v>
      </c>
      <c r="K114" s="6">
        <v>4457.47</v>
      </c>
    </row>
    <row r="115" spans="3:11" ht="10.5" customHeight="1" x14ac:dyDescent="0.25">
      <c r="C115" s="5" t="s">
        <v>112</v>
      </c>
      <c r="D115" s="6">
        <v>0</v>
      </c>
      <c r="E115" s="6">
        <v>0</v>
      </c>
      <c r="F115" s="6">
        <f t="shared" si="10"/>
        <v>0</v>
      </c>
      <c r="G115" s="6">
        <v>0</v>
      </c>
      <c r="H115" s="6">
        <v>0</v>
      </c>
      <c r="I115" s="6">
        <v>0</v>
      </c>
      <c r="J115" s="6">
        <f t="shared" si="11"/>
        <v>0</v>
      </c>
      <c r="K115" s="6">
        <v>68.89</v>
      </c>
    </row>
    <row r="116" spans="3:11" ht="10.5" customHeight="1" x14ac:dyDescent="0.25">
      <c r="C116" s="5" t="s">
        <v>113</v>
      </c>
      <c r="D116" s="6">
        <v>125</v>
      </c>
      <c r="E116" s="6">
        <v>0</v>
      </c>
      <c r="F116" s="6">
        <f t="shared" si="10"/>
        <v>125</v>
      </c>
      <c r="G116" s="6">
        <v>0</v>
      </c>
      <c r="H116" s="6">
        <v>345</v>
      </c>
      <c r="I116" s="6">
        <v>400</v>
      </c>
      <c r="J116" s="6">
        <f t="shared" si="11"/>
        <v>-55</v>
      </c>
      <c r="K116" s="6">
        <v>400</v>
      </c>
    </row>
    <row r="117" spans="3:11" ht="10.5" customHeight="1" x14ac:dyDescent="0.25">
      <c r="C117" s="5" t="s">
        <v>114</v>
      </c>
      <c r="D117" s="6">
        <v>287.38</v>
      </c>
      <c r="E117" s="6">
        <v>200</v>
      </c>
      <c r="F117" s="6">
        <f t="shared" si="10"/>
        <v>87.38</v>
      </c>
      <c r="G117" s="6">
        <v>237.49</v>
      </c>
      <c r="H117" s="6">
        <v>2743.9</v>
      </c>
      <c r="I117" s="6">
        <v>2400</v>
      </c>
      <c r="J117" s="6">
        <f t="shared" si="11"/>
        <v>343.90000000000009</v>
      </c>
      <c r="K117" s="6">
        <v>2791.05</v>
      </c>
    </row>
    <row r="118" spans="3:11" ht="10.5" customHeight="1" x14ac:dyDescent="0.25">
      <c r="C118" s="5" t="s">
        <v>115</v>
      </c>
      <c r="D118" s="6">
        <v>400.1</v>
      </c>
      <c r="E118" s="6">
        <v>0</v>
      </c>
      <c r="F118" s="6">
        <f t="shared" si="10"/>
        <v>400.1</v>
      </c>
      <c r="G118" s="6">
        <v>58.36</v>
      </c>
      <c r="H118" s="6">
        <v>866.98</v>
      </c>
      <c r="I118" s="6">
        <v>0</v>
      </c>
      <c r="J118" s="6">
        <f t="shared" si="11"/>
        <v>866.98</v>
      </c>
      <c r="K118" s="6">
        <v>768.67</v>
      </c>
    </row>
    <row r="119" spans="3:11" ht="10.5" customHeight="1" x14ac:dyDescent="0.25">
      <c r="C119" s="5" t="s">
        <v>116</v>
      </c>
      <c r="D119" s="6">
        <v>-668.32</v>
      </c>
      <c r="E119" s="6">
        <v>500</v>
      </c>
      <c r="F119" s="6">
        <f t="shared" si="10"/>
        <v>-1168.3200000000002</v>
      </c>
      <c r="G119" s="6">
        <v>1768.52</v>
      </c>
      <c r="H119" s="6">
        <v>16096.84</v>
      </c>
      <c r="I119" s="6">
        <v>13400</v>
      </c>
      <c r="J119" s="6">
        <f t="shared" si="11"/>
        <v>2696.84</v>
      </c>
      <c r="K119" s="6">
        <v>16176.01</v>
      </c>
    </row>
    <row r="120" spans="3:11" ht="10.5" customHeight="1" x14ac:dyDescent="0.25">
      <c r="C120" s="5" t="s">
        <v>117</v>
      </c>
      <c r="D120" s="6">
        <v>0</v>
      </c>
      <c r="E120" s="6">
        <v>0</v>
      </c>
      <c r="F120" s="6">
        <f t="shared" si="10"/>
        <v>0</v>
      </c>
      <c r="G120" s="6">
        <v>0</v>
      </c>
      <c r="H120" s="6">
        <v>136.88</v>
      </c>
      <c r="I120" s="6">
        <v>1400</v>
      </c>
      <c r="J120" s="6">
        <f t="shared" si="11"/>
        <v>-1263.1199999999999</v>
      </c>
      <c r="K120" s="6">
        <v>1253.3499999999999</v>
      </c>
    </row>
    <row r="121" spans="3:11" ht="10.5" customHeight="1" x14ac:dyDescent="0.25">
      <c r="C121" s="5" t="s">
        <v>118</v>
      </c>
      <c r="D121" s="6">
        <v>0</v>
      </c>
      <c r="E121" s="6">
        <v>0</v>
      </c>
      <c r="F121" s="6">
        <f t="shared" si="10"/>
        <v>0</v>
      </c>
      <c r="G121" s="6">
        <v>422.53</v>
      </c>
      <c r="H121" s="6">
        <v>8409.0300000000007</v>
      </c>
      <c r="I121" s="6">
        <v>11300</v>
      </c>
      <c r="J121" s="6">
        <f t="shared" si="11"/>
        <v>-2890.9699999999993</v>
      </c>
      <c r="K121" s="6">
        <v>11726.29</v>
      </c>
    </row>
    <row r="122" spans="3:11" ht="10.5" customHeight="1" x14ac:dyDescent="0.25">
      <c r="C122" s="5" t="s">
        <v>119</v>
      </c>
      <c r="D122" s="6">
        <v>0</v>
      </c>
      <c r="E122" s="6">
        <v>0</v>
      </c>
      <c r="F122" s="6">
        <f t="shared" si="10"/>
        <v>0</v>
      </c>
      <c r="G122" s="6">
        <v>0</v>
      </c>
      <c r="H122" s="6">
        <v>0</v>
      </c>
      <c r="I122" s="6">
        <v>0</v>
      </c>
      <c r="J122" s="6">
        <f t="shared" si="11"/>
        <v>0</v>
      </c>
      <c r="K122" s="6">
        <v>112.43</v>
      </c>
    </row>
    <row r="123" spans="3:11" ht="10.5" customHeight="1" x14ac:dyDescent="0.25">
      <c r="C123" s="5" t="s">
        <v>120</v>
      </c>
      <c r="D123" s="6">
        <v>0</v>
      </c>
      <c r="E123" s="6">
        <v>0</v>
      </c>
      <c r="F123" s="6">
        <f t="shared" si="10"/>
        <v>0</v>
      </c>
      <c r="G123" s="6">
        <v>0</v>
      </c>
      <c r="H123" s="6">
        <v>8202.1</v>
      </c>
      <c r="I123" s="6">
        <v>6750</v>
      </c>
      <c r="J123" s="6">
        <f t="shared" si="11"/>
        <v>1452.1000000000004</v>
      </c>
      <c r="K123" s="6">
        <v>6451.46</v>
      </c>
    </row>
    <row r="124" spans="3:11" ht="10.5" customHeight="1" x14ac:dyDescent="0.25">
      <c r="C124" s="5" t="s">
        <v>121</v>
      </c>
      <c r="D124" s="6">
        <v>0</v>
      </c>
      <c r="E124" s="6">
        <v>0</v>
      </c>
      <c r="F124" s="6">
        <f t="shared" si="10"/>
        <v>0</v>
      </c>
      <c r="G124" s="6">
        <v>0</v>
      </c>
      <c r="H124" s="6">
        <v>962.57</v>
      </c>
      <c r="I124" s="6">
        <v>0</v>
      </c>
      <c r="J124" s="6">
        <f t="shared" si="11"/>
        <v>962.57</v>
      </c>
      <c r="K124" s="6">
        <v>0</v>
      </c>
    </row>
    <row r="125" spans="3:11" ht="10.5" customHeight="1" x14ac:dyDescent="0.25">
      <c r="C125" s="5" t="s">
        <v>122</v>
      </c>
      <c r="D125" s="6">
        <v>0</v>
      </c>
      <c r="E125" s="6">
        <v>0</v>
      </c>
      <c r="F125" s="6">
        <f t="shared" si="10"/>
        <v>0</v>
      </c>
      <c r="G125" s="6">
        <v>0</v>
      </c>
      <c r="H125" s="6">
        <v>1682.85</v>
      </c>
      <c r="I125" s="6">
        <v>2000</v>
      </c>
      <c r="J125" s="6">
        <f t="shared" si="11"/>
        <v>-317.15000000000009</v>
      </c>
      <c r="K125" s="6">
        <v>5856.27</v>
      </c>
    </row>
    <row r="126" spans="3:11" ht="10.5" customHeight="1" x14ac:dyDescent="0.25">
      <c r="C126" s="5" t="s">
        <v>123</v>
      </c>
      <c r="D126" s="6">
        <v>0</v>
      </c>
      <c r="E126" s="6">
        <v>0</v>
      </c>
      <c r="F126" s="6">
        <f t="shared" si="10"/>
        <v>0</v>
      </c>
      <c r="G126" s="6">
        <v>0</v>
      </c>
      <c r="H126" s="6">
        <v>3238.98</v>
      </c>
      <c r="I126" s="6">
        <v>6500</v>
      </c>
      <c r="J126" s="6">
        <f t="shared" si="11"/>
        <v>-3261.02</v>
      </c>
      <c r="K126" s="6">
        <v>4475.88</v>
      </c>
    </row>
    <row r="127" spans="3:11" ht="10.5" customHeight="1" x14ac:dyDescent="0.25">
      <c r="C127" s="5" t="s">
        <v>124</v>
      </c>
      <c r="D127" s="6">
        <v>0</v>
      </c>
      <c r="E127" s="6">
        <v>50</v>
      </c>
      <c r="F127" s="6">
        <f t="shared" si="10"/>
        <v>-50</v>
      </c>
      <c r="G127" s="6">
        <v>0</v>
      </c>
      <c r="H127" s="6">
        <v>1153.47</v>
      </c>
      <c r="I127" s="6">
        <v>600</v>
      </c>
      <c r="J127" s="6">
        <f t="shared" si="11"/>
        <v>553.47</v>
      </c>
      <c r="K127" s="6">
        <v>600.45000000000005</v>
      </c>
    </row>
    <row r="128" spans="3:11" ht="10.5" customHeight="1" x14ac:dyDescent="0.25">
      <c r="C128" s="5" t="s">
        <v>125</v>
      </c>
      <c r="D128" s="6">
        <v>0</v>
      </c>
      <c r="E128" s="6">
        <v>0</v>
      </c>
      <c r="F128" s="6">
        <f t="shared" si="10"/>
        <v>0</v>
      </c>
      <c r="G128" s="6">
        <v>0</v>
      </c>
      <c r="H128" s="6">
        <v>0</v>
      </c>
      <c r="I128" s="6">
        <v>100</v>
      </c>
      <c r="J128" s="6">
        <f t="shared" si="11"/>
        <v>-100</v>
      </c>
      <c r="K128" s="6">
        <v>50</v>
      </c>
    </row>
    <row r="129" spans="1:11" ht="10.5" customHeight="1" x14ac:dyDescent="0.25">
      <c r="C129" s="5" t="s">
        <v>126</v>
      </c>
      <c r="D129" s="6">
        <v>0</v>
      </c>
      <c r="E129" s="6">
        <v>0</v>
      </c>
      <c r="F129" s="6">
        <f t="shared" si="10"/>
        <v>0</v>
      </c>
      <c r="G129" s="6">
        <v>0</v>
      </c>
      <c r="H129" s="6">
        <v>0</v>
      </c>
      <c r="I129" s="6">
        <v>4000</v>
      </c>
      <c r="J129" s="6">
        <f t="shared" si="11"/>
        <v>-4000</v>
      </c>
      <c r="K129" s="6">
        <v>1190</v>
      </c>
    </row>
    <row r="130" spans="1:11" ht="10.5" customHeight="1" x14ac:dyDescent="0.25">
      <c r="C130" s="5" t="s">
        <v>127</v>
      </c>
      <c r="D130" s="6">
        <v>42.38</v>
      </c>
      <c r="E130" s="6">
        <v>50</v>
      </c>
      <c r="F130" s="6">
        <f t="shared" si="10"/>
        <v>-7.6199999999999974</v>
      </c>
      <c r="G130" s="6">
        <v>41.24</v>
      </c>
      <c r="H130" s="6">
        <v>3145.35</v>
      </c>
      <c r="I130" s="6">
        <v>3400</v>
      </c>
      <c r="J130" s="6">
        <f t="shared" si="11"/>
        <v>-254.65000000000009</v>
      </c>
      <c r="K130" s="6">
        <v>3624.71</v>
      </c>
    </row>
    <row r="131" spans="1:11" ht="10.5" customHeight="1" x14ac:dyDescent="0.25">
      <c r="C131" s="5" t="s">
        <v>128</v>
      </c>
      <c r="D131" s="6">
        <v>0</v>
      </c>
      <c r="E131" s="6">
        <v>0</v>
      </c>
      <c r="F131" s="6">
        <f t="shared" si="10"/>
        <v>0</v>
      </c>
      <c r="G131" s="6">
        <v>0</v>
      </c>
      <c r="H131" s="6">
        <v>372</v>
      </c>
      <c r="I131" s="6">
        <v>0</v>
      </c>
      <c r="J131" s="6">
        <f t="shared" si="11"/>
        <v>372</v>
      </c>
      <c r="K131" s="6">
        <v>0</v>
      </c>
    </row>
    <row r="132" spans="1:11" ht="10.5" customHeight="1" x14ac:dyDescent="0.25">
      <c r="C132" s="5" t="s">
        <v>129</v>
      </c>
      <c r="D132" s="6">
        <v>0</v>
      </c>
      <c r="E132" s="6">
        <v>0</v>
      </c>
      <c r="F132" s="6">
        <f t="shared" si="10"/>
        <v>0</v>
      </c>
      <c r="G132" s="6">
        <v>0</v>
      </c>
      <c r="H132" s="6">
        <v>1235.2</v>
      </c>
      <c r="I132" s="6">
        <v>3200</v>
      </c>
      <c r="J132" s="6">
        <f t="shared" si="11"/>
        <v>-1964.8</v>
      </c>
      <c r="K132" s="6">
        <v>2193.86</v>
      </c>
    </row>
    <row r="133" spans="1:11" ht="10.5" customHeight="1" x14ac:dyDescent="0.25">
      <c r="C133" s="5" t="s">
        <v>130</v>
      </c>
      <c r="D133" s="6">
        <v>0</v>
      </c>
      <c r="E133" s="6">
        <v>0</v>
      </c>
      <c r="F133" s="6">
        <f t="shared" si="10"/>
        <v>0</v>
      </c>
      <c r="G133" s="6">
        <v>0</v>
      </c>
      <c r="H133" s="6">
        <v>0</v>
      </c>
      <c r="I133" s="6">
        <v>0</v>
      </c>
      <c r="J133" s="6">
        <f t="shared" si="11"/>
        <v>0</v>
      </c>
      <c r="K133" s="6">
        <v>105</v>
      </c>
    </row>
    <row r="134" spans="1:11" ht="10.5" customHeight="1" x14ac:dyDescent="0.25">
      <c r="C134" s="5" t="s">
        <v>131</v>
      </c>
      <c r="D134" s="6">
        <v>0</v>
      </c>
      <c r="E134" s="6">
        <v>0</v>
      </c>
      <c r="F134" s="6">
        <f t="shared" si="10"/>
        <v>0</v>
      </c>
      <c r="G134" s="6">
        <v>0</v>
      </c>
      <c r="H134" s="6">
        <v>376.65</v>
      </c>
      <c r="I134" s="6">
        <v>1000</v>
      </c>
      <c r="J134" s="6">
        <f t="shared" si="11"/>
        <v>-623.35</v>
      </c>
      <c r="K134" s="6">
        <v>1540.21</v>
      </c>
    </row>
    <row r="135" spans="1:11" ht="10.5" customHeight="1" x14ac:dyDescent="0.25">
      <c r="C135" s="5" t="s">
        <v>132</v>
      </c>
      <c r="D135" s="6">
        <v>0</v>
      </c>
      <c r="E135" s="6">
        <v>0</v>
      </c>
      <c r="F135" s="6">
        <f t="shared" si="10"/>
        <v>0</v>
      </c>
      <c r="G135" s="6">
        <v>0</v>
      </c>
      <c r="H135" s="6">
        <v>201.66</v>
      </c>
      <c r="I135" s="6">
        <v>600</v>
      </c>
      <c r="J135" s="6">
        <f t="shared" si="11"/>
        <v>-398.34000000000003</v>
      </c>
      <c r="K135" s="6">
        <v>1344.52</v>
      </c>
    </row>
    <row r="136" spans="1:11" ht="10.5" customHeight="1" x14ac:dyDescent="0.25">
      <c r="C136" s="5" t="s">
        <v>133</v>
      </c>
      <c r="D136" s="6">
        <v>0</v>
      </c>
      <c r="E136" s="6">
        <v>100</v>
      </c>
      <c r="F136" s="6">
        <f t="shared" si="10"/>
        <v>-100</v>
      </c>
      <c r="G136" s="6">
        <v>50</v>
      </c>
      <c r="H136" s="6">
        <v>900</v>
      </c>
      <c r="I136" s="6">
        <v>1200</v>
      </c>
      <c r="J136" s="6">
        <f t="shared" si="11"/>
        <v>-300</v>
      </c>
      <c r="K136" s="6">
        <v>1324.34</v>
      </c>
    </row>
    <row r="137" spans="1:11" ht="10.5" customHeight="1" x14ac:dyDescent="0.25">
      <c r="C137" s="5" t="s">
        <v>134</v>
      </c>
      <c r="D137" s="6">
        <v>0</v>
      </c>
      <c r="E137" s="6">
        <v>0</v>
      </c>
      <c r="F137" s="6">
        <f t="shared" si="10"/>
        <v>0</v>
      </c>
      <c r="G137" s="6">
        <v>0</v>
      </c>
      <c r="H137" s="6">
        <v>0</v>
      </c>
      <c r="I137" s="6">
        <v>500</v>
      </c>
      <c r="J137" s="6">
        <f t="shared" si="11"/>
        <v>-500</v>
      </c>
      <c r="K137" s="6">
        <v>0</v>
      </c>
    </row>
    <row r="138" spans="1:11" ht="10.5" customHeight="1" x14ac:dyDescent="0.25">
      <c r="C138" s="5" t="s">
        <v>135</v>
      </c>
      <c r="D138" s="6">
        <v>80.36</v>
      </c>
      <c r="E138" s="6">
        <v>150</v>
      </c>
      <c r="F138" s="6">
        <f t="shared" si="10"/>
        <v>-69.64</v>
      </c>
      <c r="G138" s="6">
        <v>69.64</v>
      </c>
      <c r="H138" s="6">
        <v>1880.36</v>
      </c>
      <c r="I138" s="6">
        <v>1500</v>
      </c>
      <c r="J138" s="6">
        <f t="shared" si="11"/>
        <v>380.3599999999999</v>
      </c>
      <c r="K138" s="6">
        <v>1719.78</v>
      </c>
    </row>
    <row r="139" spans="1:11" ht="10.5" customHeight="1" x14ac:dyDescent="0.25">
      <c r="C139" s="5" t="s">
        <v>136</v>
      </c>
      <c r="D139" s="6">
        <v>297.89999999999998</v>
      </c>
      <c r="E139" s="6">
        <v>500</v>
      </c>
      <c r="F139" s="6">
        <f t="shared" si="10"/>
        <v>-202.10000000000002</v>
      </c>
      <c r="G139" s="6">
        <v>282.06</v>
      </c>
      <c r="H139" s="6">
        <v>49543.62</v>
      </c>
      <c r="I139" s="6">
        <v>50000</v>
      </c>
      <c r="J139" s="6">
        <f t="shared" si="11"/>
        <v>-456.37999999999738</v>
      </c>
      <c r="K139" s="6">
        <v>58637.95</v>
      </c>
    </row>
    <row r="140" spans="1:11" ht="10.5" customHeight="1" x14ac:dyDescent="0.25">
      <c r="B140" s="7" t="s">
        <v>137</v>
      </c>
      <c r="D140" s="8">
        <f>SUM(D107:D139)</f>
        <v>494.03999999999996</v>
      </c>
      <c r="E140" s="8">
        <f>SUM(E107:E139)</f>
        <v>1800</v>
      </c>
      <c r="F140" s="8">
        <f t="shared" si="10"/>
        <v>-1305.96</v>
      </c>
      <c r="G140" s="8">
        <f>SUM(G107:G139)</f>
        <v>3054.8399999999992</v>
      </c>
      <c r="H140" s="8">
        <f>SUM(H107:H139)</f>
        <v>116921.19</v>
      </c>
      <c r="I140" s="8">
        <f>SUM(I107:I139)</f>
        <v>130725</v>
      </c>
      <c r="J140" s="8">
        <f t="shared" si="11"/>
        <v>-13803.809999999998</v>
      </c>
      <c r="K140" s="8">
        <f>SUM(K107:K139)</f>
        <v>143712.99</v>
      </c>
    </row>
    <row r="141" spans="1:11" ht="10.5" customHeight="1" x14ac:dyDescent="0.25">
      <c r="A141" s="7" t="s">
        <v>138</v>
      </c>
      <c r="D141" s="8">
        <f>(0 + (D105 + D140))</f>
        <v>4347.71</v>
      </c>
      <c r="E141" s="8">
        <f>(0 + (E105 + E140))</f>
        <v>8227</v>
      </c>
      <c r="F141" s="8">
        <f t="shared" si="10"/>
        <v>-3879.29</v>
      </c>
      <c r="G141" s="8">
        <f>(0 + (G105 + G140))</f>
        <v>9453.0999999999985</v>
      </c>
      <c r="H141" s="8">
        <f>(0 + (H105 + H140))</f>
        <v>274485.38</v>
      </c>
      <c r="I141" s="8">
        <f>(0 + (I105 + I140))</f>
        <v>263693</v>
      </c>
      <c r="J141" s="8">
        <f t="shared" si="11"/>
        <v>10792.380000000005</v>
      </c>
      <c r="K141" s="8">
        <f>(0 + (K105 + K140))</f>
        <v>288275.14</v>
      </c>
    </row>
    <row r="142" spans="1:11" ht="13.35" customHeight="1" x14ac:dyDescent="0.25"/>
    <row r="143" spans="1:11" ht="12.95" customHeight="1" x14ac:dyDescent="0.25">
      <c r="A143" s="13" t="s">
        <v>139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0.5" customHeight="1" x14ac:dyDescent="0.25">
      <c r="A144" s="4"/>
      <c r="B144" s="14" t="s">
        <v>140</v>
      </c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3:11" ht="10.5" customHeight="1" x14ac:dyDescent="0.25">
      <c r="C145" s="5" t="s">
        <v>141</v>
      </c>
      <c r="D145" s="6">
        <v>0</v>
      </c>
      <c r="E145" s="6">
        <v>0</v>
      </c>
      <c r="F145" s="6">
        <f t="shared" ref="F145:F167" si="12">(D145 - E145)</f>
        <v>0</v>
      </c>
      <c r="G145" s="6">
        <v>0</v>
      </c>
      <c r="H145" s="6">
        <v>0</v>
      </c>
      <c r="I145" s="6">
        <v>0</v>
      </c>
      <c r="J145" s="6">
        <f t="shared" ref="J145:J167" si="13">(H145 - I145)</f>
        <v>0</v>
      </c>
      <c r="K145" s="6">
        <v>3600</v>
      </c>
    </row>
    <row r="146" spans="3:11" ht="10.5" customHeight="1" x14ac:dyDescent="0.25">
      <c r="C146" s="5" t="s">
        <v>142</v>
      </c>
      <c r="D146" s="6">
        <v>400</v>
      </c>
      <c r="E146" s="6">
        <v>1500</v>
      </c>
      <c r="F146" s="6">
        <f t="shared" si="12"/>
        <v>-1100</v>
      </c>
      <c r="G146" s="6">
        <v>0</v>
      </c>
      <c r="H146" s="6">
        <v>20155.080000000002</v>
      </c>
      <c r="I146" s="6">
        <v>18000</v>
      </c>
      <c r="J146" s="6">
        <f t="shared" si="13"/>
        <v>2155.0800000000017</v>
      </c>
      <c r="K146" s="6">
        <v>7125.76</v>
      </c>
    </row>
    <row r="147" spans="3:11" ht="10.5" customHeight="1" x14ac:dyDescent="0.25">
      <c r="C147" s="5" t="s">
        <v>143</v>
      </c>
      <c r="D147" s="6">
        <v>2160</v>
      </c>
      <c r="E147" s="6">
        <v>0</v>
      </c>
      <c r="F147" s="6">
        <f t="shared" si="12"/>
        <v>2160</v>
      </c>
      <c r="G147" s="6">
        <v>0</v>
      </c>
      <c r="H147" s="6">
        <v>26099.06</v>
      </c>
      <c r="I147" s="6">
        <v>0</v>
      </c>
      <c r="J147" s="6">
        <f t="shared" si="13"/>
        <v>26099.06</v>
      </c>
      <c r="K147" s="6">
        <v>0</v>
      </c>
    </row>
    <row r="148" spans="3:11" ht="10.5" customHeight="1" x14ac:dyDescent="0.25">
      <c r="C148" s="5" t="s">
        <v>144</v>
      </c>
      <c r="D148" s="6">
        <v>0</v>
      </c>
      <c r="E148" s="6">
        <v>60</v>
      </c>
      <c r="F148" s="6">
        <f t="shared" si="12"/>
        <v>-60</v>
      </c>
      <c r="G148" s="6">
        <v>30</v>
      </c>
      <c r="H148" s="6">
        <v>148.80000000000001</v>
      </c>
      <c r="I148" s="6">
        <v>720</v>
      </c>
      <c r="J148" s="6">
        <f t="shared" si="13"/>
        <v>-571.20000000000005</v>
      </c>
      <c r="K148" s="6">
        <v>435</v>
      </c>
    </row>
    <row r="149" spans="3:11" ht="10.5" customHeight="1" x14ac:dyDescent="0.25">
      <c r="C149" s="5" t="s">
        <v>145</v>
      </c>
      <c r="D149" s="6">
        <v>697.54</v>
      </c>
      <c r="E149" s="6">
        <v>200</v>
      </c>
      <c r="F149" s="6">
        <f t="shared" si="12"/>
        <v>497.53999999999996</v>
      </c>
      <c r="G149" s="6">
        <v>446.36</v>
      </c>
      <c r="H149" s="6">
        <v>5882.97</v>
      </c>
      <c r="I149" s="6">
        <v>6800</v>
      </c>
      <c r="J149" s="6">
        <f t="shared" si="13"/>
        <v>-917.02999999999975</v>
      </c>
      <c r="K149" s="6">
        <v>7489.06</v>
      </c>
    </row>
    <row r="150" spans="3:11" ht="10.5" customHeight="1" x14ac:dyDescent="0.25">
      <c r="C150" s="5" t="s">
        <v>146</v>
      </c>
      <c r="D150" s="6">
        <v>0</v>
      </c>
      <c r="E150" s="6">
        <v>175</v>
      </c>
      <c r="F150" s="6">
        <f t="shared" si="12"/>
        <v>-175</v>
      </c>
      <c r="G150" s="6">
        <v>175</v>
      </c>
      <c r="H150" s="6">
        <v>1790</v>
      </c>
      <c r="I150" s="6">
        <v>2100</v>
      </c>
      <c r="J150" s="6">
        <f t="shared" si="13"/>
        <v>-310</v>
      </c>
      <c r="K150" s="6">
        <v>1965</v>
      </c>
    </row>
    <row r="151" spans="3:11" ht="10.5" customHeight="1" x14ac:dyDescent="0.25">
      <c r="C151" s="5" t="s">
        <v>147</v>
      </c>
      <c r="D151" s="6">
        <v>1239.6600000000001</v>
      </c>
      <c r="E151" s="6">
        <v>500</v>
      </c>
      <c r="F151" s="6">
        <f t="shared" si="12"/>
        <v>739.66000000000008</v>
      </c>
      <c r="G151" s="6">
        <v>758.21</v>
      </c>
      <c r="H151" s="6">
        <v>11580.34</v>
      </c>
      <c r="I151" s="6">
        <v>10900</v>
      </c>
      <c r="J151" s="6">
        <f t="shared" si="13"/>
        <v>680.34000000000015</v>
      </c>
      <c r="K151" s="6">
        <v>10902.61</v>
      </c>
    </row>
    <row r="152" spans="3:11" ht="10.5" customHeight="1" x14ac:dyDescent="0.25">
      <c r="C152" s="5" t="s">
        <v>148</v>
      </c>
      <c r="D152" s="6">
        <v>2237</v>
      </c>
      <c r="E152" s="6">
        <v>2100</v>
      </c>
      <c r="F152" s="6">
        <f t="shared" si="12"/>
        <v>137</v>
      </c>
      <c r="G152" s="6">
        <v>1978</v>
      </c>
      <c r="H152" s="6">
        <v>28093</v>
      </c>
      <c r="I152" s="6">
        <v>25200</v>
      </c>
      <c r="J152" s="6">
        <f t="shared" si="13"/>
        <v>2893</v>
      </c>
      <c r="K152" s="6">
        <v>26399</v>
      </c>
    </row>
    <row r="153" spans="3:11" ht="10.5" customHeight="1" x14ac:dyDescent="0.25">
      <c r="C153" s="5" t="s">
        <v>149</v>
      </c>
      <c r="D153" s="6">
        <v>877.34</v>
      </c>
      <c r="E153" s="6">
        <v>300</v>
      </c>
      <c r="F153" s="6">
        <f t="shared" si="12"/>
        <v>577.34</v>
      </c>
      <c r="G153" s="6">
        <v>430.42</v>
      </c>
      <c r="H153" s="6">
        <v>9328.7099999999991</v>
      </c>
      <c r="I153" s="6">
        <v>3600</v>
      </c>
      <c r="J153" s="6">
        <f t="shared" si="13"/>
        <v>5728.7099999999991</v>
      </c>
      <c r="K153" s="6">
        <v>9384.89</v>
      </c>
    </row>
    <row r="154" spans="3:11" ht="10.5" customHeight="1" x14ac:dyDescent="0.25">
      <c r="C154" s="5" t="s">
        <v>150</v>
      </c>
      <c r="D154" s="6">
        <v>1268.08</v>
      </c>
      <c r="E154" s="6">
        <v>0</v>
      </c>
      <c r="F154" s="6">
        <f t="shared" si="12"/>
        <v>1268.08</v>
      </c>
      <c r="G154" s="6">
        <v>1228.6300000000001</v>
      </c>
      <c r="H154" s="6">
        <v>2364.08</v>
      </c>
      <c r="I154" s="6">
        <v>1150</v>
      </c>
      <c r="J154" s="6">
        <f t="shared" si="13"/>
        <v>1214.08</v>
      </c>
      <c r="K154" s="6">
        <v>2324.63</v>
      </c>
    </row>
    <row r="155" spans="3:11" ht="10.5" customHeight="1" x14ac:dyDescent="0.25">
      <c r="C155" s="5" t="s">
        <v>151</v>
      </c>
      <c r="D155" s="6">
        <v>0</v>
      </c>
      <c r="E155" s="6">
        <v>0</v>
      </c>
      <c r="F155" s="6">
        <f t="shared" si="12"/>
        <v>0</v>
      </c>
      <c r="G155" s="6">
        <v>0</v>
      </c>
      <c r="H155" s="6">
        <v>500</v>
      </c>
      <c r="I155" s="6">
        <v>500</v>
      </c>
      <c r="J155" s="6">
        <f t="shared" si="13"/>
        <v>0</v>
      </c>
      <c r="K155" s="6">
        <v>666</v>
      </c>
    </row>
    <row r="156" spans="3:11" ht="10.5" customHeight="1" x14ac:dyDescent="0.25">
      <c r="C156" s="5" t="s">
        <v>152</v>
      </c>
      <c r="D156" s="6">
        <v>-350</v>
      </c>
      <c r="E156" s="6">
        <v>0</v>
      </c>
      <c r="F156" s="6">
        <f t="shared" si="12"/>
        <v>-350</v>
      </c>
      <c r="G156" s="6">
        <v>0</v>
      </c>
      <c r="H156" s="6">
        <v>-350</v>
      </c>
      <c r="I156" s="6">
        <v>0</v>
      </c>
      <c r="J156" s="6">
        <f t="shared" si="13"/>
        <v>-350</v>
      </c>
      <c r="K156" s="6">
        <v>25000</v>
      </c>
    </row>
    <row r="157" spans="3:11" ht="10.5" customHeight="1" x14ac:dyDescent="0.25">
      <c r="C157" s="5" t="s">
        <v>153</v>
      </c>
      <c r="D157" s="6">
        <v>0</v>
      </c>
      <c r="E157" s="6">
        <v>75</v>
      </c>
      <c r="F157" s="6">
        <f t="shared" si="12"/>
        <v>-75</v>
      </c>
      <c r="G157" s="6">
        <v>0</v>
      </c>
      <c r="H157" s="6">
        <v>812.71</v>
      </c>
      <c r="I157" s="6">
        <v>900</v>
      </c>
      <c r="J157" s="6">
        <f t="shared" si="13"/>
        <v>-87.289999999999964</v>
      </c>
      <c r="K157" s="6">
        <v>763.35</v>
      </c>
    </row>
    <row r="158" spans="3:11" ht="10.5" customHeight="1" x14ac:dyDescent="0.25">
      <c r="C158" s="5" t="s">
        <v>154</v>
      </c>
      <c r="D158" s="6">
        <v>326.27999999999997</v>
      </c>
      <c r="E158" s="6">
        <v>350</v>
      </c>
      <c r="F158" s="6">
        <f t="shared" si="12"/>
        <v>-23.720000000000027</v>
      </c>
      <c r="G158" s="6">
        <v>332.23</v>
      </c>
      <c r="H158" s="6">
        <v>1428.89</v>
      </c>
      <c r="I158" s="6">
        <v>1400</v>
      </c>
      <c r="J158" s="6">
        <f t="shared" si="13"/>
        <v>28.8900000000001</v>
      </c>
      <c r="K158" s="6">
        <v>1383.95</v>
      </c>
    </row>
    <row r="159" spans="3:11" ht="10.5" customHeight="1" x14ac:dyDescent="0.25">
      <c r="C159" s="5" t="s">
        <v>155</v>
      </c>
      <c r="D159" s="6">
        <v>24.01</v>
      </c>
      <c r="E159" s="6">
        <v>0</v>
      </c>
      <c r="F159" s="6">
        <f t="shared" si="12"/>
        <v>24.01</v>
      </c>
      <c r="G159" s="6">
        <v>0</v>
      </c>
      <c r="H159" s="6">
        <v>717.21</v>
      </c>
      <c r="I159" s="6">
        <v>400</v>
      </c>
      <c r="J159" s="6">
        <f t="shared" si="13"/>
        <v>317.21000000000004</v>
      </c>
      <c r="K159" s="6">
        <v>421.82</v>
      </c>
    </row>
    <row r="160" spans="3:11" ht="10.5" customHeight="1" x14ac:dyDescent="0.25">
      <c r="C160" s="5" t="s">
        <v>156</v>
      </c>
      <c r="D160" s="6">
        <v>368.38</v>
      </c>
      <c r="E160" s="6">
        <v>350</v>
      </c>
      <c r="F160" s="6">
        <f t="shared" si="12"/>
        <v>18.379999999999995</v>
      </c>
      <c r="G160" s="6">
        <v>363.22</v>
      </c>
      <c r="H160" s="6">
        <v>6269.96</v>
      </c>
      <c r="I160" s="6">
        <v>4085</v>
      </c>
      <c r="J160" s="6">
        <f t="shared" si="13"/>
        <v>2184.96</v>
      </c>
      <c r="K160" s="6">
        <v>4844.2299999999996</v>
      </c>
    </row>
    <row r="161" spans="1:11" ht="10.5" customHeight="1" x14ac:dyDescent="0.25">
      <c r="C161" s="5" t="s">
        <v>157</v>
      </c>
      <c r="D161" s="6">
        <v>0</v>
      </c>
      <c r="E161" s="6">
        <v>0</v>
      </c>
      <c r="F161" s="6">
        <f t="shared" si="12"/>
        <v>0</v>
      </c>
      <c r="G161" s="6">
        <v>0</v>
      </c>
      <c r="H161" s="6">
        <v>0</v>
      </c>
      <c r="I161" s="6">
        <v>0</v>
      </c>
      <c r="J161" s="6">
        <f t="shared" si="13"/>
        <v>0</v>
      </c>
      <c r="K161" s="6">
        <v>124.53</v>
      </c>
    </row>
    <row r="162" spans="1:11" ht="10.5" customHeight="1" x14ac:dyDescent="0.25">
      <c r="C162" s="5" t="s">
        <v>158</v>
      </c>
      <c r="D162" s="6">
        <v>0</v>
      </c>
      <c r="E162" s="6">
        <v>0</v>
      </c>
      <c r="F162" s="6">
        <f t="shared" si="12"/>
        <v>0</v>
      </c>
      <c r="G162" s="6">
        <v>0</v>
      </c>
      <c r="H162" s="6">
        <v>550</v>
      </c>
      <c r="I162" s="6">
        <v>0</v>
      </c>
      <c r="J162" s="6">
        <f t="shared" si="13"/>
        <v>550</v>
      </c>
      <c r="K162" s="6">
        <v>0</v>
      </c>
    </row>
    <row r="163" spans="1:11" ht="10.5" customHeight="1" x14ac:dyDescent="0.25">
      <c r="C163" s="5" t="s">
        <v>159</v>
      </c>
      <c r="D163" s="6">
        <v>0</v>
      </c>
      <c r="E163" s="6">
        <v>8000</v>
      </c>
      <c r="F163" s="6">
        <f t="shared" si="12"/>
        <v>-8000</v>
      </c>
      <c r="G163" s="6">
        <v>9507.77</v>
      </c>
      <c r="H163" s="6">
        <v>67.34</v>
      </c>
      <c r="I163" s="6">
        <v>8000</v>
      </c>
      <c r="J163" s="6">
        <f t="shared" si="13"/>
        <v>-7932.66</v>
      </c>
      <c r="K163" s="6">
        <v>9507.77</v>
      </c>
    </row>
    <row r="164" spans="1:11" ht="10.5" customHeight="1" x14ac:dyDescent="0.25">
      <c r="C164" s="5" t="s">
        <v>160</v>
      </c>
      <c r="D164" s="6">
        <v>348.16</v>
      </c>
      <c r="E164" s="6">
        <v>250</v>
      </c>
      <c r="F164" s="6">
        <f t="shared" si="12"/>
        <v>98.160000000000025</v>
      </c>
      <c r="G164" s="6">
        <v>260.5</v>
      </c>
      <c r="H164" s="6">
        <v>2785.64</v>
      </c>
      <c r="I164" s="6">
        <v>3000</v>
      </c>
      <c r="J164" s="6">
        <f t="shared" si="13"/>
        <v>-214.36000000000013</v>
      </c>
      <c r="K164" s="6">
        <v>3138.33</v>
      </c>
    </row>
    <row r="165" spans="1:11" ht="10.5" customHeight="1" x14ac:dyDescent="0.25">
      <c r="C165" s="5" t="s">
        <v>161</v>
      </c>
      <c r="D165" s="6">
        <v>19.89</v>
      </c>
      <c r="E165" s="6">
        <v>0</v>
      </c>
      <c r="F165" s="6">
        <f t="shared" si="12"/>
        <v>19.89</v>
      </c>
      <c r="G165" s="6">
        <v>13.31</v>
      </c>
      <c r="H165" s="6">
        <v>520.99</v>
      </c>
      <c r="I165" s="6">
        <v>0</v>
      </c>
      <c r="J165" s="6">
        <f t="shared" si="13"/>
        <v>520.99</v>
      </c>
      <c r="K165" s="6">
        <v>-173.76</v>
      </c>
    </row>
    <row r="166" spans="1:11" ht="10.5" customHeight="1" x14ac:dyDescent="0.25">
      <c r="C166" s="5" t="s">
        <v>162</v>
      </c>
      <c r="D166" s="6">
        <v>0</v>
      </c>
      <c r="E166" s="6">
        <v>0</v>
      </c>
      <c r="F166" s="6">
        <f t="shared" si="12"/>
        <v>0</v>
      </c>
      <c r="G166" s="6">
        <v>0</v>
      </c>
      <c r="H166" s="6">
        <v>2.95</v>
      </c>
      <c r="I166" s="6">
        <v>0</v>
      </c>
      <c r="J166" s="6">
        <f t="shared" si="13"/>
        <v>2.95</v>
      </c>
      <c r="K166" s="6">
        <v>-2.13</v>
      </c>
    </row>
    <row r="167" spans="1:11" ht="10.5" customHeight="1" x14ac:dyDescent="0.25">
      <c r="B167" s="7" t="s">
        <v>163</v>
      </c>
      <c r="D167" s="8">
        <f>SUM(D145:D166)</f>
        <v>9616.3399999999983</v>
      </c>
      <c r="E167" s="8">
        <f>SUM(E145:E166)</f>
        <v>13860</v>
      </c>
      <c r="F167" s="8">
        <f t="shared" si="12"/>
        <v>-4243.6600000000017</v>
      </c>
      <c r="G167" s="8">
        <f>SUM(G145:G166)</f>
        <v>15523.65</v>
      </c>
      <c r="H167" s="8">
        <f>SUM(H145:H166)</f>
        <v>118747.73000000001</v>
      </c>
      <c r="I167" s="8">
        <f>SUM(I145:I166)</f>
        <v>86755</v>
      </c>
      <c r="J167" s="8">
        <f t="shared" si="13"/>
        <v>31992.73000000001</v>
      </c>
      <c r="K167" s="8">
        <f>SUM(K145:K166)</f>
        <v>115300.04000000002</v>
      </c>
    </row>
    <row r="168" spans="1:11" ht="10.5" customHeight="1" x14ac:dyDescent="0.25">
      <c r="A168" s="4"/>
      <c r="B168" s="14" t="s">
        <v>164</v>
      </c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0.5" customHeight="1" x14ac:dyDescent="0.25">
      <c r="C169" s="5" t="s">
        <v>165</v>
      </c>
      <c r="D169" s="6">
        <v>250</v>
      </c>
      <c r="E169" s="6">
        <v>250</v>
      </c>
      <c r="F169" s="6">
        <f>(D169 - E169)</f>
        <v>0</v>
      </c>
      <c r="G169" s="6">
        <v>250</v>
      </c>
      <c r="H169" s="6">
        <v>3000</v>
      </c>
      <c r="I169" s="6">
        <v>3000</v>
      </c>
      <c r="J169" s="6">
        <f>(H169 - I169)</f>
        <v>0</v>
      </c>
      <c r="K169" s="6">
        <v>3000</v>
      </c>
    </row>
    <row r="170" spans="1:11" ht="10.5" customHeight="1" x14ac:dyDescent="0.25">
      <c r="B170" s="7" t="s">
        <v>166</v>
      </c>
      <c r="D170" s="8">
        <f>D169</f>
        <v>250</v>
      </c>
      <c r="E170" s="8">
        <f>E169</f>
        <v>250</v>
      </c>
      <c r="F170" s="8">
        <f>(D170 - E170)</f>
        <v>0</v>
      </c>
      <c r="G170" s="8">
        <f>G169</f>
        <v>250</v>
      </c>
      <c r="H170" s="8">
        <f>H169</f>
        <v>3000</v>
      </c>
      <c r="I170" s="8">
        <f>I169</f>
        <v>3000</v>
      </c>
      <c r="J170" s="8">
        <f>(H170 - I170)</f>
        <v>0</v>
      </c>
      <c r="K170" s="8">
        <f>K169</f>
        <v>3000</v>
      </c>
    </row>
    <row r="171" spans="1:11" ht="10.5" customHeight="1" x14ac:dyDescent="0.25">
      <c r="A171" s="7" t="s">
        <v>167</v>
      </c>
      <c r="D171" s="8">
        <f>(0 + (D167 + D170))</f>
        <v>9866.3399999999983</v>
      </c>
      <c r="E171" s="8">
        <f>(0 + (E167 + E170))</f>
        <v>14110</v>
      </c>
      <c r="F171" s="8">
        <f>(D171 - E171)</f>
        <v>-4243.6600000000017</v>
      </c>
      <c r="G171" s="8">
        <f>(0 + (G167 + G170))</f>
        <v>15773.65</v>
      </c>
      <c r="H171" s="8">
        <f>(0 + (H167 + H170))</f>
        <v>121747.73000000001</v>
      </c>
      <c r="I171" s="8">
        <f>(0 + (I167 + I170))</f>
        <v>89755</v>
      </c>
      <c r="J171" s="8">
        <f>(H171 - I171)</f>
        <v>31992.73000000001</v>
      </c>
      <c r="K171" s="8">
        <f>(0 + (K167 + K170))</f>
        <v>118300.04000000002</v>
      </c>
    </row>
    <row r="172" spans="1:11" ht="13.35" customHeight="1" x14ac:dyDescent="0.25"/>
    <row r="173" spans="1:11" ht="12.95" customHeight="1" x14ac:dyDescent="0.25">
      <c r="A173" s="13" t="s">
        <v>168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ht="10.5" customHeight="1" x14ac:dyDescent="0.25">
      <c r="C174" s="5" t="s">
        <v>169</v>
      </c>
      <c r="D174" s="6">
        <v>14.25</v>
      </c>
      <c r="E174" s="6">
        <v>0</v>
      </c>
      <c r="F174" s="6">
        <f>(D174 - E174)</f>
        <v>14.25</v>
      </c>
      <c r="G174" s="6">
        <v>10237.84</v>
      </c>
      <c r="H174" s="6">
        <v>2840.04</v>
      </c>
      <c r="I174" s="6">
        <v>0</v>
      </c>
      <c r="J174" s="6">
        <f>(H174 - I174)</f>
        <v>2840.04</v>
      </c>
      <c r="K174" s="6">
        <v>11432.1</v>
      </c>
    </row>
    <row r="175" spans="1:11" ht="10.5" customHeight="1" x14ac:dyDescent="0.25">
      <c r="C175" s="5" t="s">
        <v>170</v>
      </c>
      <c r="D175" s="6">
        <v>0</v>
      </c>
      <c r="E175" s="6">
        <v>0</v>
      </c>
      <c r="F175" s="6">
        <f>(D175 - E175)</f>
        <v>0</v>
      </c>
      <c r="G175" s="6">
        <v>0</v>
      </c>
      <c r="H175" s="6">
        <v>550</v>
      </c>
      <c r="I175" s="6">
        <v>0</v>
      </c>
      <c r="J175" s="6">
        <f>(H175 - I175)</f>
        <v>550</v>
      </c>
      <c r="K175" s="6">
        <v>17500</v>
      </c>
    </row>
    <row r="176" spans="1:11" ht="10.5" customHeight="1" x14ac:dyDescent="0.25">
      <c r="C176" s="5" t="s">
        <v>171</v>
      </c>
      <c r="D176" s="6">
        <v>0</v>
      </c>
      <c r="E176" s="6">
        <v>0</v>
      </c>
      <c r="F176" s="6">
        <f>(D176 - E176)</f>
        <v>0</v>
      </c>
      <c r="G176" s="6">
        <v>0</v>
      </c>
      <c r="H176" s="6">
        <v>0</v>
      </c>
      <c r="I176" s="6">
        <v>0</v>
      </c>
      <c r="J176" s="6">
        <f>(H176 - I176)</f>
        <v>0</v>
      </c>
      <c r="K176" s="6">
        <v>129275.11</v>
      </c>
    </row>
    <row r="177" spans="1:11" ht="10.5" customHeight="1" x14ac:dyDescent="0.25">
      <c r="A177" s="7" t="s">
        <v>172</v>
      </c>
      <c r="D177" s="8">
        <f>SUM(D174:D176)</f>
        <v>14.25</v>
      </c>
      <c r="E177" s="8">
        <f>SUM(E174:E176)</f>
        <v>0</v>
      </c>
      <c r="F177" s="8">
        <f>(D177 - E177)</f>
        <v>14.25</v>
      </c>
      <c r="G177" s="8">
        <f>SUM(G174:G176)</f>
        <v>10237.84</v>
      </c>
      <c r="H177" s="8">
        <f>SUM(H174:H176)</f>
        <v>3390.04</v>
      </c>
      <c r="I177" s="8">
        <f>SUM(I174:I176)</f>
        <v>0</v>
      </c>
      <c r="J177" s="8">
        <f>(H177 - I177)</f>
        <v>3390.04</v>
      </c>
      <c r="K177" s="8">
        <f>SUM(K174:K176)</f>
        <v>158207.21</v>
      </c>
    </row>
    <row r="178" spans="1:11" ht="13.35" customHeight="1" x14ac:dyDescent="0.25"/>
    <row r="179" spans="1:11" ht="10.5" customHeight="1" x14ac:dyDescent="0.25">
      <c r="C179" s="9" t="s">
        <v>173</v>
      </c>
      <c r="D179" s="10">
        <f>(((((D41 + D82) - D95) - D141) - D171) + D177)</f>
        <v>-15831.05</v>
      </c>
      <c r="E179" s="10">
        <f>(((((E41 + E82) - E95) - E141) - E171) + E177)</f>
        <v>-25377</v>
      </c>
      <c r="F179" s="10">
        <f>(D179 - E179)</f>
        <v>9545.9500000000007</v>
      </c>
      <c r="G179" s="10">
        <f>(((((G41 + G82) - G95) - G141) - G171) + G177)</f>
        <v>-10461.019999999997</v>
      </c>
      <c r="H179" s="10">
        <f>(((((H41 + H82) - H95) - H141) - H171) + H177)</f>
        <v>-31858.019999999968</v>
      </c>
      <c r="I179" s="10">
        <f>(((((I41 + I82) - I95) - I141) - I171) + I177)</f>
        <v>70458</v>
      </c>
      <c r="J179" s="10">
        <f>(H179 - I179)</f>
        <v>-102316.01999999996</v>
      </c>
      <c r="K179" s="10">
        <f>(((((K41 + K82) - K95) - K141) - K171) + K177)</f>
        <v>122914.30999999992</v>
      </c>
    </row>
  </sheetData>
  <mergeCells count="25">
    <mergeCell ref="B13:K13"/>
    <mergeCell ref="A1:K1"/>
    <mergeCell ref="A2:K2"/>
    <mergeCell ref="A3:K3"/>
    <mergeCell ref="A7:K7"/>
    <mergeCell ref="B8:K8"/>
    <mergeCell ref="A84:K84"/>
    <mergeCell ref="B16:K16"/>
    <mergeCell ref="A21:K21"/>
    <mergeCell ref="B22:K22"/>
    <mergeCell ref="B27:K27"/>
    <mergeCell ref="B30:K30"/>
    <mergeCell ref="A37:K37"/>
    <mergeCell ref="A43:K43"/>
    <mergeCell ref="B44:K44"/>
    <mergeCell ref="B55:K55"/>
    <mergeCell ref="C56:K56"/>
    <mergeCell ref="C65:K65"/>
    <mergeCell ref="A173:K173"/>
    <mergeCell ref="A97:K97"/>
    <mergeCell ref="B98:K98"/>
    <mergeCell ref="B106:K106"/>
    <mergeCell ref="A143:K143"/>
    <mergeCell ref="B144:K144"/>
    <mergeCell ref="B168:K1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</vt:lpstr>
      <vt:lpstr>Dept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Kirchoff</dc:creator>
  <cp:lastModifiedBy>Jensen, Blake M.</cp:lastModifiedBy>
  <dcterms:created xsi:type="dcterms:W3CDTF">2020-01-14T14:39:29Z</dcterms:created>
  <dcterms:modified xsi:type="dcterms:W3CDTF">2020-02-01T17:37:12Z</dcterms:modified>
</cp:coreProperties>
</file>