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-my.sharepoint.com/personal/schrimpfkr_umsystem_edu/Documents/FY2022/22074 Beverage Pouring Rights MU and MUHC/Posted Docs/"/>
    </mc:Choice>
  </mc:AlternateContent>
  <xr:revisionPtr revIDLastSave="12" documentId="8_{F04AD15D-0FC5-4E28-8BC3-4044ED21A7E0}" xr6:coauthVersionLast="47" xr6:coauthVersionMax="47" xr10:uidLastSave="{75C0A592-B646-438C-ACBF-E959DDFF7903}"/>
  <bookViews>
    <workbookView xWindow="28680" yWindow="2610" windowWidth="29040" windowHeight="15840" xr2:uid="{8FE05645-F9E7-473B-998B-E9DA7713F678}"/>
  </bookViews>
  <sheets>
    <sheet name="Product List" sheetId="2" r:id="rId1"/>
    <sheet name="Usag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1" l="1"/>
  <c r="J54" i="1"/>
  <c r="K48" i="1"/>
  <c r="K45" i="1"/>
  <c r="K44" i="1"/>
  <c r="L42" i="1"/>
  <c r="K42" i="1"/>
  <c r="K39" i="1"/>
  <c r="K54" i="1" s="1"/>
  <c r="L30" i="1"/>
  <c r="J30" i="1"/>
  <c r="K25" i="1"/>
  <c r="K22" i="1"/>
  <c r="L21" i="1"/>
  <c r="K20" i="1"/>
  <c r="K18" i="1"/>
  <c r="K17" i="1"/>
  <c r="K14" i="1"/>
  <c r="K11" i="1"/>
  <c r="K30" i="1" s="1"/>
  <c r="C7" i="1"/>
</calcChain>
</file>

<file path=xl/sharedStrings.xml><?xml version="1.0" encoding="utf-8"?>
<sst xmlns="http://schemas.openxmlformats.org/spreadsheetml/2006/main" count="143" uniqueCount="78">
  <si>
    <t>Syrup Usage</t>
  </si>
  <si>
    <t>Retail Usage</t>
  </si>
  <si>
    <t>Campus Dining Services</t>
  </si>
  <si>
    <t>Cases</t>
  </si>
  <si>
    <t>Pack</t>
  </si>
  <si>
    <t>FY21</t>
  </si>
  <si>
    <t>FY20</t>
  </si>
  <si>
    <t>FY19</t>
  </si>
  <si>
    <t>Drink Size</t>
  </si>
  <si>
    <t>Example</t>
  </si>
  <si>
    <t>1 Gallon</t>
  </si>
  <si>
    <t>1 Gal</t>
  </si>
  <si>
    <t>Sweet Tea</t>
  </si>
  <si>
    <t>3 Gallon</t>
  </si>
  <si>
    <t>10 oz</t>
  </si>
  <si>
    <t>Naked Juice</t>
  </si>
  <si>
    <t>5 Gallon</t>
  </si>
  <si>
    <t>11.16 oz</t>
  </si>
  <si>
    <t>Water/Gatorade</t>
  </si>
  <si>
    <t>11 oz</t>
  </si>
  <si>
    <t>Starbucks</t>
  </si>
  <si>
    <t>12 oz</t>
  </si>
  <si>
    <t>Soda</t>
  </si>
  <si>
    <t>13.7 oz</t>
  </si>
  <si>
    <t>Frappucino</t>
  </si>
  <si>
    <t>MUHC</t>
  </si>
  <si>
    <t>14 oz</t>
  </si>
  <si>
    <t>Muscle Milk</t>
  </si>
  <si>
    <t>15.2 oz</t>
  </si>
  <si>
    <t>15.8 oz</t>
  </si>
  <si>
    <t>15 oz</t>
  </si>
  <si>
    <t>Starbucks/Bang</t>
  </si>
  <si>
    <t>16.9 oz</t>
  </si>
  <si>
    <t>Aquafina/Gatorade</t>
  </si>
  <si>
    <t>16 oz</t>
  </si>
  <si>
    <t>Energy Drinks</t>
  </si>
  <si>
    <t>18.5 oz</t>
  </si>
  <si>
    <t>1 L</t>
  </si>
  <si>
    <t>Tea/Water/Soda</t>
  </si>
  <si>
    <t>2.8 oz</t>
  </si>
  <si>
    <t>Gatorade</t>
  </si>
  <si>
    <t>20 oz</t>
  </si>
  <si>
    <t>Water/Soda/Gatorade</t>
  </si>
  <si>
    <t>28 oz</t>
  </si>
  <si>
    <t>2 L</t>
  </si>
  <si>
    <t>6.5 oz</t>
  </si>
  <si>
    <t>64 oz</t>
  </si>
  <si>
    <t>700 ml</t>
  </si>
  <si>
    <t>Life Water</t>
  </si>
  <si>
    <t>9.5 oz</t>
  </si>
  <si>
    <t>9.6 oz</t>
  </si>
  <si>
    <t>7.5 oz</t>
  </si>
  <si>
    <t>Flavor</t>
  </si>
  <si>
    <t>Assortments</t>
  </si>
  <si>
    <t>Aquafina</t>
  </si>
  <si>
    <t>Bang Energy Drink</t>
  </si>
  <si>
    <t>Bubly Drink</t>
  </si>
  <si>
    <t>Crush Soda</t>
  </si>
  <si>
    <t>Dole Juice</t>
  </si>
  <si>
    <t>Dr. Pepper</t>
  </si>
  <si>
    <t>Evolve Protein Shake</t>
  </si>
  <si>
    <t>Sierra Mist</t>
  </si>
  <si>
    <t>Frappuccino</t>
  </si>
  <si>
    <t>Kevita</t>
  </si>
  <si>
    <t>Lipton Tea/Brisk</t>
  </si>
  <si>
    <t>Mt. Dew</t>
  </si>
  <si>
    <t xml:space="preserve">Naked Juice </t>
  </si>
  <si>
    <t>Ocean Spray Juice</t>
  </si>
  <si>
    <t>Coconut Water</t>
  </si>
  <si>
    <t>Pepsi</t>
  </si>
  <si>
    <t>Propel Water</t>
  </si>
  <si>
    <t>Rockstar</t>
  </si>
  <si>
    <t>Schweppes</t>
  </si>
  <si>
    <t>SoBe Drinks</t>
  </si>
  <si>
    <t>Tropicana Juice</t>
  </si>
  <si>
    <t>Vita Ice</t>
  </si>
  <si>
    <t xml:space="preserve">Current Beverage options include the following.  It is required that the respondent be able to provide a wide variety of </t>
  </si>
  <si>
    <t>products for fountain usage and retail sales.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</si>
</sst>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0" xfId="1" applyNumberFormat="1" applyFont="1"/>
    <xf numFmtId="43" fontId="0" fillId="0" borderId="1" xfId="1" applyFont="1" applyBorder="1"/>
    <xf numFmtId="4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44986-DEB0-4EB5-A8BC-EDCCC8A58FE5}">
  <dimension ref="A1:I36"/>
  <sheetViews>
    <sheetView tabSelected="1" workbookViewId="0">
      <selection activeCell="H22" sqref="H22"/>
    </sheetView>
  </sheetViews>
  <sheetFormatPr defaultRowHeight="15" x14ac:dyDescent="0.25"/>
  <cols>
    <col min="1" max="1" width="33" customWidth="1"/>
    <col min="2" max="2" width="12.140625" bestFit="1" customWidth="1"/>
  </cols>
  <sheetData>
    <row r="1" spans="1:9" ht="15.75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ht="15.75" x14ac:dyDescent="0.25">
      <c r="A2" s="10" t="s">
        <v>76</v>
      </c>
      <c r="B2" s="10"/>
      <c r="C2" s="10"/>
      <c r="D2" s="10"/>
      <c r="E2" s="10"/>
      <c r="F2" s="10"/>
      <c r="G2" s="10"/>
      <c r="H2" s="10"/>
      <c r="I2" s="10"/>
    </row>
    <row r="3" spans="1:9" ht="15.75" x14ac:dyDescent="0.25">
      <c r="A3" s="10" t="s">
        <v>77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ht="15.75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9" ht="15.75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9" ht="16.5" thickBot="1" x14ac:dyDescent="0.3">
      <c r="A7" s="11" t="s">
        <v>52</v>
      </c>
      <c r="B7" s="11" t="s">
        <v>53</v>
      </c>
      <c r="C7" s="10"/>
      <c r="D7" s="10"/>
      <c r="E7" s="10"/>
      <c r="F7" s="10"/>
      <c r="G7" s="10"/>
      <c r="H7" s="10"/>
      <c r="I7" s="10"/>
    </row>
    <row r="8" spans="1:9" ht="15.75" x14ac:dyDescent="0.25">
      <c r="A8" s="12" t="s">
        <v>54</v>
      </c>
      <c r="B8" s="13">
        <v>1</v>
      </c>
      <c r="C8" s="10"/>
      <c r="D8" s="10"/>
      <c r="E8" s="10"/>
      <c r="F8" s="10"/>
      <c r="G8" s="10"/>
      <c r="H8" s="10"/>
      <c r="I8" s="10"/>
    </row>
    <row r="9" spans="1:9" ht="15.75" x14ac:dyDescent="0.25">
      <c r="A9" s="12" t="s">
        <v>55</v>
      </c>
      <c r="B9" s="13">
        <v>25</v>
      </c>
      <c r="C9" s="10"/>
      <c r="D9" s="10"/>
      <c r="E9" s="10"/>
      <c r="F9" s="10"/>
      <c r="G9" s="10"/>
      <c r="H9" s="10"/>
      <c r="I9" s="10"/>
    </row>
    <row r="10" spans="1:9" ht="15.75" x14ac:dyDescent="0.25">
      <c r="A10" s="12" t="s">
        <v>56</v>
      </c>
      <c r="B10" s="13">
        <v>10</v>
      </c>
      <c r="C10" s="10"/>
      <c r="D10" s="10"/>
      <c r="E10" s="10"/>
      <c r="F10" s="10"/>
      <c r="G10" s="10"/>
      <c r="H10" s="10"/>
      <c r="I10" s="10"/>
    </row>
    <row r="11" spans="1:9" ht="15.75" x14ac:dyDescent="0.25">
      <c r="A11" s="12" t="s">
        <v>57</v>
      </c>
      <c r="B11" s="13">
        <v>6</v>
      </c>
      <c r="C11" s="10"/>
      <c r="D11" s="10"/>
      <c r="E11" s="10"/>
      <c r="F11" s="10"/>
      <c r="G11" s="10"/>
      <c r="H11" s="10"/>
      <c r="I11" s="10"/>
    </row>
    <row r="12" spans="1:9" ht="15.75" x14ac:dyDescent="0.25">
      <c r="A12" s="12" t="s">
        <v>58</v>
      </c>
      <c r="B12" s="13">
        <v>5</v>
      </c>
      <c r="C12" s="10"/>
      <c r="D12" s="10"/>
      <c r="E12" s="10"/>
      <c r="F12" s="10"/>
      <c r="G12" s="10"/>
      <c r="H12" s="10"/>
      <c r="I12" s="10"/>
    </row>
    <row r="13" spans="1:9" ht="15.75" x14ac:dyDescent="0.25">
      <c r="A13" s="12" t="s">
        <v>59</v>
      </c>
      <c r="B13" s="13">
        <v>2</v>
      </c>
      <c r="C13" s="10"/>
      <c r="D13" s="10"/>
      <c r="E13" s="10"/>
      <c r="F13" s="10"/>
      <c r="G13" s="10"/>
      <c r="H13" s="10"/>
      <c r="I13" s="10"/>
    </row>
    <row r="14" spans="1:9" ht="15.75" x14ac:dyDescent="0.25">
      <c r="A14" s="12" t="s">
        <v>60</v>
      </c>
      <c r="B14" s="13">
        <v>3</v>
      </c>
      <c r="C14" s="10"/>
      <c r="D14" s="10"/>
      <c r="E14" s="10"/>
      <c r="F14" s="10"/>
      <c r="G14" s="10"/>
      <c r="H14" s="10"/>
      <c r="I14" s="10"/>
    </row>
    <row r="15" spans="1:9" ht="15.75" x14ac:dyDescent="0.25">
      <c r="A15" s="12" t="s">
        <v>61</v>
      </c>
      <c r="B15" s="13">
        <v>1</v>
      </c>
      <c r="C15" s="10"/>
      <c r="D15" s="10"/>
      <c r="E15" s="10"/>
      <c r="F15" s="10"/>
      <c r="G15" s="10"/>
      <c r="H15" s="10"/>
      <c r="I15" s="10"/>
    </row>
    <row r="16" spans="1:9" ht="15.75" x14ac:dyDescent="0.25">
      <c r="A16" s="12" t="s">
        <v>62</v>
      </c>
      <c r="B16" s="13">
        <v>10</v>
      </c>
      <c r="C16" s="10"/>
      <c r="D16" s="10"/>
      <c r="E16" s="10"/>
      <c r="F16" s="10"/>
      <c r="G16" s="10"/>
      <c r="H16" s="10"/>
      <c r="I16" s="10"/>
    </row>
    <row r="17" spans="1:9" ht="15.75" x14ac:dyDescent="0.25">
      <c r="A17" s="12" t="s">
        <v>40</v>
      </c>
      <c r="B17" s="13">
        <v>40</v>
      </c>
      <c r="C17" s="10"/>
      <c r="D17" s="10"/>
      <c r="E17" s="10"/>
      <c r="F17" s="10"/>
      <c r="G17" s="10"/>
      <c r="H17" s="10"/>
      <c r="I17" s="10"/>
    </row>
    <row r="18" spans="1:9" ht="15.75" x14ac:dyDescent="0.25">
      <c r="A18" s="12" t="s">
        <v>63</v>
      </c>
      <c r="B18" s="13">
        <v>4</v>
      </c>
      <c r="C18" s="10"/>
      <c r="D18" s="10"/>
      <c r="E18" s="10"/>
      <c r="F18" s="10"/>
      <c r="G18" s="10"/>
      <c r="H18" s="10"/>
      <c r="I18" s="10"/>
    </row>
    <row r="19" spans="1:9" ht="15.75" x14ac:dyDescent="0.25">
      <c r="A19" s="12" t="s">
        <v>64</v>
      </c>
      <c r="B19" s="13">
        <v>35</v>
      </c>
      <c r="C19" s="10"/>
      <c r="D19" s="10"/>
      <c r="E19" s="10"/>
      <c r="F19" s="10"/>
      <c r="G19" s="10"/>
      <c r="H19" s="10"/>
      <c r="I19" s="10"/>
    </row>
    <row r="20" spans="1:9" ht="15.75" x14ac:dyDescent="0.25">
      <c r="A20" s="12" t="s">
        <v>65</v>
      </c>
      <c r="B20" s="13">
        <v>35</v>
      </c>
      <c r="C20" s="10"/>
      <c r="D20" s="10"/>
      <c r="E20" s="10"/>
      <c r="F20" s="10"/>
      <c r="G20" s="10"/>
      <c r="H20" s="10"/>
      <c r="I20" s="10"/>
    </row>
    <row r="21" spans="1:9" ht="15.75" x14ac:dyDescent="0.25">
      <c r="A21" s="12" t="s">
        <v>27</v>
      </c>
      <c r="B21" s="13">
        <v>10</v>
      </c>
      <c r="C21" s="10"/>
      <c r="D21" s="10"/>
      <c r="E21" s="10"/>
      <c r="F21" s="10"/>
      <c r="G21" s="10"/>
      <c r="H21" s="10"/>
      <c r="I21" s="10"/>
    </row>
    <row r="22" spans="1:9" ht="15.75" x14ac:dyDescent="0.25">
      <c r="A22" s="12" t="s">
        <v>66</v>
      </c>
      <c r="B22" s="13">
        <v>12</v>
      </c>
      <c r="C22" s="10"/>
      <c r="D22" s="10"/>
      <c r="E22" s="10"/>
      <c r="F22" s="10"/>
      <c r="G22" s="10"/>
      <c r="H22" s="10"/>
      <c r="I22" s="10"/>
    </row>
    <row r="23" spans="1:9" ht="15.75" x14ac:dyDescent="0.25">
      <c r="A23" s="12" t="s">
        <v>67</v>
      </c>
      <c r="B23" s="13">
        <v>3</v>
      </c>
      <c r="C23" s="10"/>
      <c r="D23" s="10"/>
      <c r="E23" s="10"/>
      <c r="F23" s="10"/>
      <c r="G23" s="10"/>
      <c r="H23" s="10"/>
      <c r="I23" s="10"/>
    </row>
    <row r="24" spans="1:9" ht="15.75" x14ac:dyDescent="0.25">
      <c r="A24" s="12" t="s">
        <v>68</v>
      </c>
      <c r="B24" s="13">
        <v>1</v>
      </c>
      <c r="C24" s="10"/>
      <c r="D24" s="10"/>
      <c r="E24" s="10"/>
      <c r="F24" s="10"/>
      <c r="G24" s="10"/>
      <c r="H24" s="10"/>
      <c r="I24" s="10"/>
    </row>
    <row r="25" spans="1:9" ht="15.75" x14ac:dyDescent="0.25">
      <c r="A25" s="12" t="s">
        <v>69</v>
      </c>
      <c r="B25" s="13">
        <v>10</v>
      </c>
      <c r="C25" s="10"/>
      <c r="D25" s="10"/>
      <c r="E25" s="10"/>
      <c r="F25" s="10"/>
      <c r="G25" s="10"/>
      <c r="H25" s="10"/>
      <c r="I25" s="10"/>
    </row>
    <row r="26" spans="1:9" ht="15.75" x14ac:dyDescent="0.25">
      <c r="A26" s="12" t="s">
        <v>70</v>
      </c>
      <c r="B26" s="13">
        <v>3</v>
      </c>
      <c r="C26" s="10"/>
      <c r="D26" s="10"/>
      <c r="E26" s="10"/>
      <c r="F26" s="10"/>
      <c r="G26" s="10"/>
      <c r="H26" s="10"/>
      <c r="I26" s="10"/>
    </row>
    <row r="27" spans="1:9" ht="15.75" x14ac:dyDescent="0.25">
      <c r="A27" s="12" t="s">
        <v>71</v>
      </c>
      <c r="B27" s="13">
        <v>20</v>
      </c>
      <c r="C27" s="10"/>
      <c r="D27" s="10"/>
      <c r="E27" s="10"/>
      <c r="F27" s="10"/>
      <c r="G27" s="10"/>
      <c r="H27" s="10"/>
      <c r="I27" s="10"/>
    </row>
    <row r="28" spans="1:9" ht="15.75" x14ac:dyDescent="0.25">
      <c r="A28" s="12" t="s">
        <v>72</v>
      </c>
      <c r="B28" s="13">
        <v>3</v>
      </c>
      <c r="C28" s="10"/>
      <c r="D28" s="10"/>
      <c r="E28" s="10"/>
      <c r="F28" s="10"/>
      <c r="G28" s="10"/>
      <c r="H28" s="10"/>
      <c r="I28" s="10"/>
    </row>
    <row r="29" spans="1:9" ht="15.75" x14ac:dyDescent="0.25">
      <c r="A29" s="12" t="s">
        <v>73</v>
      </c>
      <c r="B29" s="13">
        <v>5</v>
      </c>
      <c r="C29" s="10"/>
      <c r="D29" s="10"/>
      <c r="E29" s="10"/>
      <c r="F29" s="10"/>
      <c r="G29" s="10"/>
      <c r="H29" s="10"/>
      <c r="I29" s="10"/>
    </row>
    <row r="30" spans="1:9" ht="15.75" x14ac:dyDescent="0.25">
      <c r="A30" s="12" t="s">
        <v>20</v>
      </c>
      <c r="B30" s="13">
        <v>25</v>
      </c>
      <c r="C30" s="10"/>
      <c r="D30" s="10"/>
      <c r="E30" s="10"/>
      <c r="F30" s="10"/>
      <c r="G30" s="10"/>
      <c r="H30" s="10"/>
      <c r="I30" s="10"/>
    </row>
    <row r="31" spans="1:9" ht="15.75" x14ac:dyDescent="0.25">
      <c r="A31" s="12" t="s">
        <v>74</v>
      </c>
      <c r="B31" s="13">
        <v>12</v>
      </c>
      <c r="C31" s="10"/>
      <c r="D31" s="10"/>
      <c r="E31" s="10"/>
      <c r="F31" s="10"/>
      <c r="G31" s="10"/>
      <c r="H31" s="10"/>
      <c r="I31" s="10"/>
    </row>
    <row r="32" spans="1:9" ht="15.75" x14ac:dyDescent="0.25">
      <c r="A32" s="12" t="s">
        <v>75</v>
      </c>
      <c r="B32" s="13">
        <v>1</v>
      </c>
      <c r="C32" s="10"/>
      <c r="D32" s="10"/>
      <c r="E32" s="10"/>
      <c r="F32" s="10"/>
      <c r="G32" s="10"/>
      <c r="H32" s="10"/>
      <c r="I32" s="10"/>
    </row>
    <row r="33" spans="1:9" ht="15.75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15.75" x14ac:dyDescent="0.25">
      <c r="A34" s="10"/>
      <c r="B34" s="10"/>
      <c r="C34" s="10"/>
      <c r="D34" s="10"/>
      <c r="E34" s="10"/>
      <c r="F34" s="10"/>
      <c r="G34" s="10"/>
      <c r="H34" s="10"/>
      <c r="I34" s="10"/>
    </row>
    <row r="35" spans="1:9" ht="15.75" x14ac:dyDescent="0.25">
      <c r="A35" s="10"/>
      <c r="B35" s="10"/>
      <c r="C35" s="10"/>
      <c r="D35" s="10"/>
      <c r="E35" s="10"/>
      <c r="F35" s="10"/>
      <c r="G35" s="10"/>
      <c r="H35" s="10"/>
      <c r="I35" s="10"/>
    </row>
    <row r="36" spans="1:9" ht="15.75" x14ac:dyDescent="0.25">
      <c r="A36" s="10"/>
      <c r="B36" s="10"/>
      <c r="C36" s="10"/>
      <c r="D36" s="10"/>
      <c r="E36" s="10"/>
      <c r="F36" s="10"/>
      <c r="G36" s="10"/>
      <c r="H36" s="10"/>
      <c r="I3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46C0-5515-446A-81E4-E67BD657289E}">
  <dimension ref="A2:S61"/>
  <sheetViews>
    <sheetView workbookViewId="0">
      <selection activeCell="C29" sqref="C29"/>
    </sheetView>
  </sheetViews>
  <sheetFormatPr defaultRowHeight="15" x14ac:dyDescent="0.25"/>
  <cols>
    <col min="8" max="8" width="9.7109375" bestFit="1" customWidth="1"/>
    <col min="9" max="9" width="20.85546875" bestFit="1" customWidth="1"/>
    <col min="10" max="12" width="10.5703125" bestFit="1" customWidth="1"/>
    <col min="17" max="17" width="17.5703125" bestFit="1" customWidth="1"/>
    <col min="18" max="19" width="23.42578125" bestFit="1" customWidth="1"/>
    <col min="20" max="20" width="20.85546875" bestFit="1" customWidth="1"/>
  </cols>
  <sheetData>
    <row r="2" spans="1:19" x14ac:dyDescent="0.25">
      <c r="A2" s="9" t="s">
        <v>0</v>
      </c>
      <c r="B2" s="9"/>
      <c r="C2" s="9"/>
      <c r="D2" s="9"/>
      <c r="H2" s="9" t="s">
        <v>1</v>
      </c>
      <c r="I2" s="9"/>
      <c r="J2" s="9"/>
      <c r="K2" s="9"/>
      <c r="L2" s="9"/>
    </row>
    <row r="3" spans="1:19" x14ac:dyDescent="0.25">
      <c r="A3" s="1"/>
      <c r="B3" s="1"/>
      <c r="C3" s="1"/>
      <c r="D3" s="1"/>
      <c r="H3" s="1"/>
      <c r="I3" s="1"/>
      <c r="J3" s="1"/>
      <c r="K3" s="1"/>
      <c r="L3" s="1"/>
      <c r="S3" s="2"/>
    </row>
    <row r="4" spans="1:19" x14ac:dyDescent="0.25">
      <c r="A4" s="8" t="s">
        <v>2</v>
      </c>
      <c r="B4" s="8"/>
      <c r="C4" s="8"/>
      <c r="D4" s="8"/>
      <c r="H4" s="8" t="s">
        <v>2</v>
      </c>
      <c r="I4" s="8"/>
      <c r="J4" s="8"/>
      <c r="K4" s="8"/>
      <c r="L4" s="8"/>
      <c r="R4" s="3"/>
      <c r="S4" s="2"/>
    </row>
    <row r="5" spans="1:19" x14ac:dyDescent="0.25">
      <c r="B5" s="8" t="s">
        <v>3</v>
      </c>
      <c r="C5" s="8"/>
      <c r="D5" s="8"/>
      <c r="J5" s="8" t="s">
        <v>3</v>
      </c>
      <c r="K5" s="8"/>
      <c r="L5" s="8"/>
      <c r="R5" s="3"/>
      <c r="S5" s="2"/>
    </row>
    <row r="6" spans="1:19" x14ac:dyDescent="0.25">
      <c r="A6" s="4" t="s">
        <v>4</v>
      </c>
      <c r="B6" s="4" t="s">
        <v>5</v>
      </c>
      <c r="C6" s="4" t="s">
        <v>6</v>
      </c>
      <c r="D6" s="4" t="s">
        <v>7</v>
      </c>
      <c r="H6" s="4" t="s">
        <v>8</v>
      </c>
      <c r="I6" s="4" t="s">
        <v>9</v>
      </c>
      <c r="J6" s="4" t="s">
        <v>5</v>
      </c>
      <c r="K6" s="4" t="s">
        <v>6</v>
      </c>
      <c r="L6" s="4" t="s">
        <v>7</v>
      </c>
      <c r="R6" s="2"/>
      <c r="S6" s="2"/>
    </row>
    <row r="7" spans="1:19" x14ac:dyDescent="0.25">
      <c r="A7" t="s">
        <v>10</v>
      </c>
      <c r="B7" s="5">
        <v>93</v>
      </c>
      <c r="C7" s="5">
        <f>13+66</f>
        <v>79</v>
      </c>
      <c r="D7" s="5">
        <v>46</v>
      </c>
      <c r="H7" s="3" t="s">
        <v>11</v>
      </c>
      <c r="I7" t="s">
        <v>12</v>
      </c>
      <c r="J7" s="2">
        <v>25</v>
      </c>
      <c r="K7" s="2">
        <v>0</v>
      </c>
      <c r="L7" s="2">
        <v>0</v>
      </c>
      <c r="R7" s="2"/>
    </row>
    <row r="8" spans="1:19" x14ac:dyDescent="0.25">
      <c r="A8" t="s">
        <v>13</v>
      </c>
      <c r="B8" s="5">
        <v>5721</v>
      </c>
      <c r="C8" s="5">
        <v>7306</v>
      </c>
      <c r="D8" s="5">
        <v>9732</v>
      </c>
      <c r="H8" s="3" t="s">
        <v>14</v>
      </c>
      <c r="I8" t="s">
        <v>15</v>
      </c>
      <c r="J8" s="2">
        <v>20</v>
      </c>
      <c r="K8" s="2">
        <v>0</v>
      </c>
      <c r="L8" s="2">
        <v>0</v>
      </c>
      <c r="Q8" s="3"/>
      <c r="R8" s="2"/>
    </row>
    <row r="9" spans="1:19" x14ac:dyDescent="0.25">
      <c r="A9" t="s">
        <v>16</v>
      </c>
      <c r="B9" s="5">
        <v>4105</v>
      </c>
      <c r="C9" s="5">
        <v>5465</v>
      </c>
      <c r="D9" s="5">
        <v>6435</v>
      </c>
      <c r="H9" s="3" t="s">
        <v>17</v>
      </c>
      <c r="I9" t="s">
        <v>18</v>
      </c>
      <c r="J9" s="2">
        <v>47</v>
      </c>
      <c r="K9" s="2">
        <v>1</v>
      </c>
      <c r="L9" s="2"/>
      <c r="Q9" s="3"/>
      <c r="R9" s="2"/>
    </row>
    <row r="10" spans="1:19" x14ac:dyDescent="0.25">
      <c r="H10" s="3" t="s">
        <v>19</v>
      </c>
      <c r="I10" t="s">
        <v>20</v>
      </c>
      <c r="J10" s="2">
        <v>84</v>
      </c>
      <c r="K10" s="2">
        <v>146</v>
      </c>
      <c r="L10" s="2">
        <v>299</v>
      </c>
      <c r="Q10" s="3"/>
      <c r="R10" s="2"/>
    </row>
    <row r="11" spans="1:19" x14ac:dyDescent="0.25">
      <c r="H11" s="3" t="s">
        <v>21</v>
      </c>
      <c r="I11" t="s">
        <v>22</v>
      </c>
      <c r="J11" s="2">
        <v>2930</v>
      </c>
      <c r="K11" s="2">
        <f>158+1092</f>
        <v>1250</v>
      </c>
      <c r="L11" s="2">
        <v>818</v>
      </c>
      <c r="Q11" s="3"/>
      <c r="R11" s="2"/>
    </row>
    <row r="12" spans="1:19" x14ac:dyDescent="0.25">
      <c r="H12" s="3" t="s">
        <v>23</v>
      </c>
      <c r="I12" t="s">
        <v>24</v>
      </c>
      <c r="J12" s="2">
        <v>944</v>
      </c>
      <c r="K12" s="2">
        <v>792</v>
      </c>
      <c r="L12" s="2">
        <v>538</v>
      </c>
      <c r="Q12" s="3"/>
      <c r="R12" s="2"/>
    </row>
    <row r="13" spans="1:19" x14ac:dyDescent="0.25">
      <c r="A13" s="8" t="s">
        <v>25</v>
      </c>
      <c r="B13" s="8"/>
      <c r="C13" s="8"/>
      <c r="D13" s="8"/>
      <c r="H13" s="3" t="s">
        <v>26</v>
      </c>
      <c r="I13" t="s">
        <v>27</v>
      </c>
      <c r="J13" s="2">
        <v>950</v>
      </c>
      <c r="K13" s="2">
        <v>966</v>
      </c>
      <c r="L13" s="2">
        <v>506.58</v>
      </c>
      <c r="Q13" s="3"/>
      <c r="R13" s="2"/>
    </row>
    <row r="14" spans="1:19" x14ac:dyDescent="0.25">
      <c r="B14" s="8" t="s">
        <v>3</v>
      </c>
      <c r="C14" s="8"/>
      <c r="D14" s="8"/>
      <c r="H14" s="3" t="s">
        <v>28</v>
      </c>
      <c r="I14" t="s">
        <v>15</v>
      </c>
      <c r="J14" s="2">
        <v>5143</v>
      </c>
      <c r="K14" s="2">
        <f>1899+566</f>
        <v>2465</v>
      </c>
      <c r="L14" s="2">
        <v>2324</v>
      </c>
      <c r="Q14" s="3"/>
      <c r="R14" s="2"/>
    </row>
    <row r="15" spans="1:19" x14ac:dyDescent="0.25">
      <c r="A15" s="4" t="s">
        <v>4</v>
      </c>
      <c r="B15" s="4" t="s">
        <v>5</v>
      </c>
      <c r="C15" s="4" t="s">
        <v>6</v>
      </c>
      <c r="D15" s="4" t="s">
        <v>7</v>
      </c>
      <c r="H15" s="3" t="s">
        <v>29</v>
      </c>
      <c r="I15" t="s">
        <v>27</v>
      </c>
      <c r="J15" s="2">
        <v>0</v>
      </c>
      <c r="K15" s="2">
        <v>20</v>
      </c>
      <c r="L15" s="2">
        <v>22</v>
      </c>
      <c r="Q15" s="3"/>
      <c r="R15" s="2"/>
    </row>
    <row r="16" spans="1:19" x14ac:dyDescent="0.25">
      <c r="A16" t="s">
        <v>10</v>
      </c>
      <c r="B16" s="5">
        <v>8</v>
      </c>
      <c r="C16" s="5">
        <v>16</v>
      </c>
      <c r="D16" s="5">
        <v>25</v>
      </c>
      <c r="H16" s="3" t="s">
        <v>30</v>
      </c>
      <c r="I16" t="s">
        <v>31</v>
      </c>
      <c r="J16" s="2">
        <v>787</v>
      </c>
      <c r="K16" s="2">
        <v>652</v>
      </c>
      <c r="L16" s="2">
        <v>578</v>
      </c>
      <c r="Q16" s="3"/>
      <c r="R16" s="2"/>
    </row>
    <row r="17" spans="1:19" x14ac:dyDescent="0.25">
      <c r="A17" t="s">
        <v>13</v>
      </c>
      <c r="B17" s="5">
        <v>1105</v>
      </c>
      <c r="C17" s="5">
        <v>1723</v>
      </c>
      <c r="D17" s="5">
        <v>2097</v>
      </c>
      <c r="H17" s="3" t="s">
        <v>32</v>
      </c>
      <c r="I17" t="s">
        <v>33</v>
      </c>
      <c r="J17" s="2">
        <v>4834</v>
      </c>
      <c r="K17" s="2">
        <f>307+1874</f>
        <v>2181</v>
      </c>
      <c r="L17" s="2">
        <v>1158</v>
      </c>
      <c r="Q17" s="3"/>
      <c r="R17" s="2"/>
    </row>
    <row r="18" spans="1:19" x14ac:dyDescent="0.25">
      <c r="A18" t="s">
        <v>16</v>
      </c>
      <c r="B18" s="5">
        <v>1680</v>
      </c>
      <c r="C18" s="5">
        <v>2446</v>
      </c>
      <c r="D18" s="5">
        <v>3221</v>
      </c>
      <c r="H18" s="3" t="s">
        <v>34</v>
      </c>
      <c r="I18" t="s">
        <v>35</v>
      </c>
      <c r="J18" s="2">
        <v>2956</v>
      </c>
      <c r="K18" s="2">
        <f>506+263+101</f>
        <v>870</v>
      </c>
      <c r="L18" s="2">
        <v>527</v>
      </c>
      <c r="Q18" s="3"/>
      <c r="R18" s="2"/>
    </row>
    <row r="19" spans="1:19" x14ac:dyDescent="0.25">
      <c r="H19" s="3" t="s">
        <v>36</v>
      </c>
      <c r="I19" t="s">
        <v>12</v>
      </c>
      <c r="J19" s="2">
        <v>2239</v>
      </c>
      <c r="K19" s="2">
        <v>1903</v>
      </c>
      <c r="L19" s="2">
        <v>5080</v>
      </c>
      <c r="Q19" s="3"/>
      <c r="R19" s="2"/>
    </row>
    <row r="20" spans="1:19" x14ac:dyDescent="0.25">
      <c r="H20" s="3" t="s">
        <v>37</v>
      </c>
      <c r="I20" t="s">
        <v>38</v>
      </c>
      <c r="J20" s="2">
        <v>3775</v>
      </c>
      <c r="K20" s="2">
        <f>555+2052</f>
        <v>2607</v>
      </c>
      <c r="L20" s="2">
        <v>1572</v>
      </c>
      <c r="Q20" s="3"/>
      <c r="R20" s="2"/>
    </row>
    <row r="21" spans="1:19" x14ac:dyDescent="0.25">
      <c r="H21" s="3" t="s">
        <v>39</v>
      </c>
      <c r="I21" t="s">
        <v>40</v>
      </c>
      <c r="J21" s="2">
        <v>33</v>
      </c>
      <c r="K21" s="2">
        <v>265</v>
      </c>
      <c r="L21" s="2">
        <f>26+188</f>
        <v>214</v>
      </c>
      <c r="Q21" s="3"/>
      <c r="R21" s="2"/>
    </row>
    <row r="22" spans="1:19" x14ac:dyDescent="0.25">
      <c r="H22" s="3" t="s">
        <v>41</v>
      </c>
      <c r="I22" t="s">
        <v>42</v>
      </c>
      <c r="J22" s="2">
        <v>4888</v>
      </c>
      <c r="K22" s="2">
        <f>185+4096</f>
        <v>4281</v>
      </c>
      <c r="L22" s="2">
        <v>4511</v>
      </c>
      <c r="Q22" s="3"/>
      <c r="R22" s="2"/>
    </row>
    <row r="23" spans="1:19" x14ac:dyDescent="0.25">
      <c r="H23" s="3" t="s">
        <v>43</v>
      </c>
      <c r="I23" t="s">
        <v>40</v>
      </c>
      <c r="J23" s="2">
        <v>3134</v>
      </c>
      <c r="K23" s="2">
        <v>1764</v>
      </c>
      <c r="L23" s="2">
        <v>1205</v>
      </c>
      <c r="Q23" s="3"/>
      <c r="R23" s="2"/>
    </row>
    <row r="24" spans="1:19" x14ac:dyDescent="0.25">
      <c r="H24" s="3" t="s">
        <v>44</v>
      </c>
      <c r="I24" t="s">
        <v>22</v>
      </c>
      <c r="J24" s="2">
        <v>219</v>
      </c>
      <c r="K24" s="2">
        <v>126</v>
      </c>
      <c r="L24" s="2">
        <v>109</v>
      </c>
      <c r="Q24" s="3"/>
      <c r="R24" s="2"/>
    </row>
    <row r="25" spans="1:19" x14ac:dyDescent="0.25">
      <c r="H25" s="3" t="s">
        <v>45</v>
      </c>
      <c r="I25" t="s">
        <v>20</v>
      </c>
      <c r="J25" s="2">
        <v>143</v>
      </c>
      <c r="K25" s="2">
        <f>199+3</f>
        <v>202</v>
      </c>
      <c r="L25" s="2">
        <v>176</v>
      </c>
      <c r="Q25" s="3"/>
      <c r="R25" s="2"/>
    </row>
    <row r="26" spans="1:19" x14ac:dyDescent="0.25">
      <c r="H26" s="3" t="s">
        <v>46</v>
      </c>
      <c r="I26" t="s">
        <v>12</v>
      </c>
      <c r="J26" s="2">
        <v>34</v>
      </c>
      <c r="K26" s="2">
        <v>0</v>
      </c>
      <c r="L26" s="2">
        <v>0</v>
      </c>
      <c r="Q26" s="3"/>
      <c r="R26" s="2"/>
    </row>
    <row r="27" spans="1:19" x14ac:dyDescent="0.25">
      <c r="H27" s="3" t="s">
        <v>47</v>
      </c>
      <c r="I27" t="s">
        <v>48</v>
      </c>
      <c r="J27" s="2">
        <v>1562</v>
      </c>
      <c r="K27" s="2">
        <v>814</v>
      </c>
      <c r="L27" s="2">
        <v>697</v>
      </c>
      <c r="Q27" s="3"/>
      <c r="R27" s="2"/>
    </row>
    <row r="28" spans="1:19" x14ac:dyDescent="0.25">
      <c r="H28" s="3" t="s">
        <v>49</v>
      </c>
      <c r="I28" t="s">
        <v>24</v>
      </c>
      <c r="J28" s="2">
        <v>306</v>
      </c>
      <c r="K28" s="2">
        <v>82</v>
      </c>
      <c r="L28" s="2">
        <v>25</v>
      </c>
      <c r="Q28" s="3"/>
      <c r="R28" s="2"/>
    </row>
    <row r="29" spans="1:19" x14ac:dyDescent="0.25">
      <c r="H29" s="3" t="s">
        <v>50</v>
      </c>
      <c r="I29" t="s">
        <v>20</v>
      </c>
      <c r="J29" s="6">
        <v>284</v>
      </c>
      <c r="K29" s="6">
        <v>9</v>
      </c>
      <c r="L29" s="6">
        <v>0</v>
      </c>
      <c r="Q29" s="3"/>
      <c r="R29" s="2"/>
      <c r="S29" s="2"/>
    </row>
    <row r="30" spans="1:19" x14ac:dyDescent="0.25">
      <c r="J30" s="7">
        <f>SUM(J7:J29)</f>
        <v>35337</v>
      </c>
      <c r="K30" s="7">
        <f>SUM(K7:K29)</f>
        <v>21396</v>
      </c>
      <c r="L30" s="7">
        <f>SUM(L7:L29)</f>
        <v>20359.580000000002</v>
      </c>
      <c r="Q30" s="3"/>
      <c r="R30" s="2"/>
      <c r="S30" s="2"/>
    </row>
    <row r="31" spans="1:19" x14ac:dyDescent="0.25">
      <c r="Q31" s="3"/>
      <c r="R31" s="2"/>
      <c r="S31" s="2"/>
    </row>
    <row r="32" spans="1:19" x14ac:dyDescent="0.25">
      <c r="Q32" s="3"/>
      <c r="R32" s="2"/>
      <c r="S32" s="2"/>
    </row>
    <row r="33" spans="8:19" x14ac:dyDescent="0.25">
      <c r="Q33" s="3"/>
      <c r="R33" s="2"/>
      <c r="S33" s="2"/>
    </row>
    <row r="34" spans="8:19" x14ac:dyDescent="0.25">
      <c r="H34" s="8" t="s">
        <v>25</v>
      </c>
      <c r="I34" s="8"/>
      <c r="J34" s="8"/>
      <c r="K34" s="8"/>
      <c r="L34" s="8"/>
      <c r="R34" s="2"/>
      <c r="S34" s="2"/>
    </row>
    <row r="35" spans="8:19" x14ac:dyDescent="0.25">
      <c r="J35" s="8" t="s">
        <v>3</v>
      </c>
      <c r="K35" s="8"/>
      <c r="L35" s="8"/>
      <c r="R35" s="2"/>
      <c r="S35" s="2"/>
    </row>
    <row r="36" spans="8:19" x14ac:dyDescent="0.25">
      <c r="H36" s="4" t="s">
        <v>8</v>
      </c>
      <c r="I36" s="4" t="s">
        <v>9</v>
      </c>
      <c r="J36" s="4" t="s">
        <v>5</v>
      </c>
      <c r="K36" s="4" t="s">
        <v>6</v>
      </c>
      <c r="L36" s="4" t="s">
        <v>7</v>
      </c>
      <c r="Q36" s="3"/>
      <c r="R36" s="2"/>
    </row>
    <row r="37" spans="8:19" x14ac:dyDescent="0.25">
      <c r="H37" s="3" t="s">
        <v>17</v>
      </c>
      <c r="I37" t="s">
        <v>18</v>
      </c>
      <c r="J37" s="2">
        <v>2</v>
      </c>
      <c r="K37" s="2">
        <v>0</v>
      </c>
      <c r="L37" s="2">
        <v>0</v>
      </c>
      <c r="Q37" s="3"/>
      <c r="R37" s="2"/>
    </row>
    <row r="38" spans="8:19" x14ac:dyDescent="0.25">
      <c r="H38" s="3" t="s">
        <v>19</v>
      </c>
      <c r="I38" t="s">
        <v>20</v>
      </c>
      <c r="J38" s="2">
        <v>62</v>
      </c>
      <c r="K38" s="2">
        <v>281</v>
      </c>
      <c r="L38" s="2">
        <v>340</v>
      </c>
      <c r="Q38" s="3"/>
      <c r="R38" s="2"/>
    </row>
    <row r="39" spans="8:19" x14ac:dyDescent="0.25">
      <c r="H39" s="3" t="s">
        <v>21</v>
      </c>
      <c r="I39" t="s">
        <v>22</v>
      </c>
      <c r="J39" s="2">
        <v>1910</v>
      </c>
      <c r="K39" s="2">
        <f>1389+247+46+17+241+26+14</f>
        <v>1980</v>
      </c>
      <c r="L39" s="2">
        <v>1201</v>
      </c>
      <c r="Q39" s="3"/>
      <c r="R39" s="2"/>
    </row>
    <row r="40" spans="8:19" x14ac:dyDescent="0.25">
      <c r="H40" s="3" t="s">
        <v>23</v>
      </c>
      <c r="I40" t="s">
        <v>24</v>
      </c>
      <c r="J40" s="2">
        <v>907</v>
      </c>
      <c r="K40" s="2">
        <v>1052</v>
      </c>
      <c r="L40" s="2">
        <v>114</v>
      </c>
      <c r="Q40" s="3"/>
      <c r="R40" s="2"/>
    </row>
    <row r="41" spans="8:19" x14ac:dyDescent="0.25">
      <c r="H41" s="3" t="s">
        <v>26</v>
      </c>
      <c r="I41" t="s">
        <v>27</v>
      </c>
      <c r="J41" s="2">
        <v>211</v>
      </c>
      <c r="K41" s="2">
        <v>249</v>
      </c>
      <c r="L41" s="2">
        <v>226</v>
      </c>
      <c r="Q41" s="3"/>
      <c r="R41" s="2"/>
    </row>
    <row r="42" spans="8:19" x14ac:dyDescent="0.25">
      <c r="H42" s="3" t="s">
        <v>28</v>
      </c>
      <c r="I42" t="s">
        <v>15</v>
      </c>
      <c r="J42" s="2">
        <v>1582</v>
      </c>
      <c r="K42" s="2">
        <f>1245+131+828</f>
        <v>2204</v>
      </c>
      <c r="L42" s="2">
        <f>2214+8</f>
        <v>2222</v>
      </c>
      <c r="Q42" s="3"/>
      <c r="R42" s="2"/>
    </row>
    <row r="43" spans="8:19" x14ac:dyDescent="0.25">
      <c r="H43" s="3" t="s">
        <v>30</v>
      </c>
      <c r="I43" t="s">
        <v>31</v>
      </c>
      <c r="J43" s="2">
        <v>780</v>
      </c>
      <c r="K43" s="2">
        <v>0</v>
      </c>
      <c r="L43" s="2">
        <v>553</v>
      </c>
      <c r="Q43" s="3"/>
      <c r="R43" s="2"/>
    </row>
    <row r="44" spans="8:19" x14ac:dyDescent="0.25">
      <c r="H44" s="3" t="s">
        <v>32</v>
      </c>
      <c r="I44" t="s">
        <v>33</v>
      </c>
      <c r="J44" s="2">
        <v>143</v>
      </c>
      <c r="K44" s="2">
        <f>20+45</f>
        <v>65</v>
      </c>
      <c r="L44" s="2">
        <v>194</v>
      </c>
      <c r="Q44" s="3"/>
      <c r="R44" s="2"/>
    </row>
    <row r="45" spans="8:19" x14ac:dyDescent="0.25">
      <c r="H45" s="3" t="s">
        <v>34</v>
      </c>
      <c r="I45" t="s">
        <v>35</v>
      </c>
      <c r="J45" s="2">
        <v>2358</v>
      </c>
      <c r="K45" s="2">
        <f>49+934+91+9+419</f>
        <v>1502</v>
      </c>
      <c r="L45" s="2">
        <v>1030</v>
      </c>
      <c r="Q45" s="3"/>
      <c r="R45" s="2"/>
    </row>
    <row r="46" spans="8:19" x14ac:dyDescent="0.25">
      <c r="H46" s="3" t="s">
        <v>36</v>
      </c>
      <c r="I46" t="s">
        <v>12</v>
      </c>
      <c r="J46" s="2">
        <v>1644</v>
      </c>
      <c r="K46" s="2">
        <v>2361</v>
      </c>
      <c r="L46" s="2">
        <v>1950</v>
      </c>
      <c r="Q46" s="3"/>
      <c r="R46" s="2"/>
    </row>
    <row r="47" spans="8:19" x14ac:dyDescent="0.25">
      <c r="H47" s="3" t="s">
        <v>37</v>
      </c>
      <c r="I47" t="s">
        <v>38</v>
      </c>
      <c r="J47" s="2">
        <v>439</v>
      </c>
      <c r="K47" s="2">
        <v>448</v>
      </c>
      <c r="L47" s="2">
        <v>453</v>
      </c>
      <c r="Q47" s="3"/>
      <c r="R47" s="2"/>
    </row>
    <row r="48" spans="8:19" x14ac:dyDescent="0.25">
      <c r="H48" s="3" t="s">
        <v>41</v>
      </c>
      <c r="I48" t="s">
        <v>38</v>
      </c>
      <c r="J48" s="2">
        <v>8985</v>
      </c>
      <c r="K48" s="2">
        <f>253+10777+293</f>
        <v>11323</v>
      </c>
      <c r="L48" s="2">
        <v>8773</v>
      </c>
      <c r="Q48" s="3"/>
      <c r="R48" s="2"/>
    </row>
    <row r="49" spans="8:18" x14ac:dyDescent="0.25">
      <c r="H49" s="3" t="s">
        <v>45</v>
      </c>
      <c r="I49" t="s">
        <v>20</v>
      </c>
      <c r="J49" s="2">
        <v>50</v>
      </c>
      <c r="K49" s="2">
        <v>161</v>
      </c>
      <c r="L49" s="2">
        <v>194</v>
      </c>
      <c r="Q49" s="3"/>
      <c r="R49" s="2"/>
    </row>
    <row r="50" spans="8:18" x14ac:dyDescent="0.25">
      <c r="H50" s="3" t="s">
        <v>51</v>
      </c>
      <c r="I50" t="s">
        <v>22</v>
      </c>
      <c r="J50" s="2">
        <v>9204</v>
      </c>
      <c r="K50" s="2">
        <v>11122</v>
      </c>
      <c r="L50" s="2">
        <v>11329</v>
      </c>
      <c r="Q50" s="3"/>
      <c r="R50" s="2"/>
    </row>
    <row r="51" spans="8:18" x14ac:dyDescent="0.25">
      <c r="H51" s="3" t="s">
        <v>47</v>
      </c>
      <c r="I51" t="s">
        <v>48</v>
      </c>
      <c r="J51" s="2">
        <v>311</v>
      </c>
      <c r="K51" s="2">
        <v>380</v>
      </c>
      <c r="L51" s="2">
        <v>332</v>
      </c>
      <c r="Q51" s="3"/>
      <c r="R51" s="2"/>
    </row>
    <row r="52" spans="8:18" x14ac:dyDescent="0.25">
      <c r="H52" s="3" t="s">
        <v>49</v>
      </c>
      <c r="I52" t="s">
        <v>24</v>
      </c>
      <c r="J52" s="2">
        <v>0</v>
      </c>
      <c r="K52" s="2">
        <v>0</v>
      </c>
      <c r="L52" s="2">
        <v>207</v>
      </c>
      <c r="Q52" s="3"/>
      <c r="R52" s="2"/>
    </row>
    <row r="53" spans="8:18" x14ac:dyDescent="0.25">
      <c r="H53" s="3" t="s">
        <v>50</v>
      </c>
      <c r="I53" t="s">
        <v>20</v>
      </c>
      <c r="J53" s="6">
        <v>222</v>
      </c>
      <c r="K53" s="6">
        <v>0</v>
      </c>
      <c r="L53" s="6">
        <v>0</v>
      </c>
      <c r="Q53" s="3"/>
      <c r="R53" s="2"/>
    </row>
    <row r="54" spans="8:18" x14ac:dyDescent="0.25">
      <c r="J54" s="2">
        <f>SUM(J37:J53)</f>
        <v>28810</v>
      </c>
      <c r="K54" s="2">
        <f>SUM(K37:K53)</f>
        <v>33128</v>
      </c>
      <c r="L54" s="2">
        <f>SUM(L37:L53)</f>
        <v>29118</v>
      </c>
      <c r="Q54" s="3"/>
      <c r="R54" s="2"/>
    </row>
    <row r="55" spans="8:18" x14ac:dyDescent="0.25">
      <c r="J55" s="2"/>
      <c r="K55" s="2"/>
      <c r="L55" s="2"/>
      <c r="Q55" s="3"/>
      <c r="R55" s="2"/>
    </row>
    <row r="56" spans="8:18" x14ac:dyDescent="0.25">
      <c r="Q56" s="3"/>
      <c r="R56" s="2"/>
    </row>
    <row r="57" spans="8:18" x14ac:dyDescent="0.25">
      <c r="Q57" s="3"/>
      <c r="R57" s="2"/>
    </row>
    <row r="58" spans="8:18" x14ac:dyDescent="0.25">
      <c r="Q58" s="3"/>
      <c r="R58" s="2"/>
    </row>
    <row r="59" spans="8:18" x14ac:dyDescent="0.25">
      <c r="R59" s="2"/>
    </row>
    <row r="60" spans="8:18" x14ac:dyDescent="0.25">
      <c r="Q60" s="3"/>
      <c r="R60" s="2"/>
    </row>
    <row r="61" spans="8:18" x14ac:dyDescent="0.25">
      <c r="Q61" s="3"/>
      <c r="R61" s="2"/>
    </row>
  </sheetData>
  <mergeCells count="10">
    <mergeCell ref="A13:D13"/>
    <mergeCell ref="B14:D14"/>
    <mergeCell ref="H34:L34"/>
    <mergeCell ref="J35:L35"/>
    <mergeCell ref="A2:D2"/>
    <mergeCell ref="H2:L2"/>
    <mergeCell ref="A4:D4"/>
    <mergeCell ref="H4:L4"/>
    <mergeCell ref="B5:D5"/>
    <mergeCell ref="J5:L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List</vt:lpstr>
      <vt:lpstr>Usage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Schrimpf, Kristine</dc:creator>
  <cp:lastModifiedBy>Schrimpf, Kristine</cp:lastModifiedBy>
  <dcterms:created xsi:type="dcterms:W3CDTF">2022-02-16T14:55:27Z</dcterms:created>
  <dcterms:modified xsi:type="dcterms:W3CDTF">2022-02-16T15:11:22Z</dcterms:modified>
</cp:coreProperties>
</file>