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oni\Vickie\Document Footer\"/>
    </mc:Choice>
  </mc:AlternateContent>
  <xr:revisionPtr revIDLastSave="0" documentId="13_ncr:1_{B30A4B95-8FE3-40B2-A614-C17ACF03FCDA}" xr6:coauthVersionLast="47" xr6:coauthVersionMax="47" xr10:uidLastSave="{00000000-0000-0000-0000-000000000000}"/>
  <bookViews>
    <workbookView xWindow="2205" yWindow="420" windowWidth="18090" windowHeight="14985" xr2:uid="{32834CD5-3A89-4EBA-87C7-84ED1001A58F}"/>
  </bookViews>
  <sheets>
    <sheet name="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6" i="1" s="1"/>
  <c r="L3" i="1"/>
  <c r="L6" i="1" s="1"/>
  <c r="K3" i="1"/>
  <c r="K6" i="1" s="1"/>
  <c r="J3" i="1"/>
  <c r="J6" i="1" s="1"/>
  <c r="I3" i="1"/>
  <c r="I6" i="1" s="1"/>
  <c r="H3" i="1"/>
  <c r="H6" i="1" s="1"/>
  <c r="G3" i="1"/>
  <c r="G6" i="1" s="1"/>
  <c r="F3" i="1"/>
  <c r="F6" i="1" s="1"/>
  <c r="E3" i="1"/>
  <c r="E6" i="1" s="1"/>
  <c r="D3" i="1"/>
  <c r="D6" i="1" s="1"/>
  <c r="C3" i="1"/>
  <c r="C6" i="1" s="1"/>
  <c r="B3" i="1"/>
  <c r="B6" i="1" s="1"/>
</calcChain>
</file>

<file path=xl/sharedStrings.xml><?xml version="1.0" encoding="utf-8"?>
<sst xmlns="http://schemas.openxmlformats.org/spreadsheetml/2006/main" count="35" uniqueCount="15">
  <si>
    <t>Amount Available for Construction</t>
  </si>
  <si>
    <t>TYPE II                                 Less than average complexity</t>
  </si>
  <si>
    <t>TYPE III                              Average Complexity</t>
  </si>
  <si>
    <t>TYPE IV                               More than average complexity</t>
  </si>
  <si>
    <t>TYPE V               Considerably more than average complexity</t>
  </si>
  <si>
    <t>TYPE VI                                 Engineering Projects</t>
  </si>
  <si>
    <t xml:space="preserve"> ($)</t>
  </si>
  <si>
    <t>New %</t>
  </si>
  <si>
    <t>Reno. %</t>
  </si>
  <si>
    <t xml:space="preserve">New % </t>
  </si>
  <si>
    <t>ENTER AAC (above)</t>
  </si>
  <si>
    <t>Equals</t>
  </si>
  <si>
    <t>Fee $</t>
  </si>
  <si>
    <t>Resulting Fee</t>
  </si>
  <si>
    <t>TYPE I                      Considerably less than average complexity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</si>
</sst>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4" borderId="9" xfId="0" applyFont="1" applyFill="1" applyBorder="1"/>
    <xf numFmtId="42" fontId="0" fillId="0" borderId="0" xfId="2" applyFont="1"/>
    <xf numFmtId="0" fontId="4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1" applyNumberFormat="1" applyFont="1" applyBorder="1"/>
    <xf numFmtId="164" fontId="4" fillId="0" borderId="15" xfId="1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ED0E-9749-4A54-B09D-BBF31D593F37}">
  <dimension ref="A1:M6"/>
  <sheetViews>
    <sheetView tabSelected="1" view="pageLayout" topLeftCell="A12" zoomScaleNormal="100" workbookViewId="0">
      <selection activeCell="C17" sqref="C17"/>
    </sheetView>
  </sheetViews>
  <sheetFormatPr defaultRowHeight="15" x14ac:dyDescent="0.25"/>
  <cols>
    <col min="1" max="1" width="16.7109375" bestFit="1" customWidth="1"/>
    <col min="2" max="2" width="10.7109375" customWidth="1"/>
    <col min="3" max="4" width="10.7109375" bestFit="1" customWidth="1"/>
    <col min="5" max="5" width="11.7109375" bestFit="1" customWidth="1"/>
    <col min="6" max="6" width="10.7109375" bestFit="1" customWidth="1"/>
    <col min="7" max="13" width="11.7109375" bestFit="1" customWidth="1"/>
  </cols>
  <sheetData>
    <row r="1" spans="1:13" ht="45" customHeight="1" thickBot="1" x14ac:dyDescent="0.3">
      <c r="A1" s="1" t="s">
        <v>0</v>
      </c>
      <c r="B1" s="18" t="s">
        <v>14</v>
      </c>
      <c r="C1" s="19"/>
      <c r="D1" s="18" t="s">
        <v>1</v>
      </c>
      <c r="E1" s="19"/>
      <c r="F1" s="18" t="s">
        <v>2</v>
      </c>
      <c r="G1" s="19"/>
      <c r="H1" s="18" t="s">
        <v>3</v>
      </c>
      <c r="I1" s="19"/>
      <c r="J1" s="18" t="s">
        <v>4</v>
      </c>
      <c r="K1" s="19"/>
      <c r="L1" s="18" t="s">
        <v>5</v>
      </c>
      <c r="M1" s="19"/>
    </row>
    <row r="2" spans="1:13" ht="15.75" thickBot="1" x14ac:dyDescent="0.3">
      <c r="A2" s="4" t="s">
        <v>6</v>
      </c>
      <c r="B2" s="3" t="s">
        <v>7</v>
      </c>
      <c r="C2" s="3" t="s">
        <v>8</v>
      </c>
      <c r="D2" s="3" t="s">
        <v>7</v>
      </c>
      <c r="E2" s="3" t="s">
        <v>8</v>
      </c>
      <c r="F2" s="3" t="s">
        <v>7</v>
      </c>
      <c r="G2" s="3" t="s">
        <v>8</v>
      </c>
      <c r="H2" s="3" t="s">
        <v>7</v>
      </c>
      <c r="I2" s="3" t="s">
        <v>8</v>
      </c>
      <c r="J2" s="2" t="s">
        <v>7</v>
      </c>
      <c r="K2" s="3" t="s">
        <v>8</v>
      </c>
      <c r="L2" s="5" t="s">
        <v>9</v>
      </c>
      <c r="M2" s="3" t="s">
        <v>8</v>
      </c>
    </row>
    <row r="3" spans="1:13" ht="15.75" thickBot="1" x14ac:dyDescent="0.3">
      <c r="A3" s="6"/>
      <c r="B3" s="7" t="e">
        <f>11.96409-0.425896*LN(A3)</f>
        <v>#NUM!</v>
      </c>
      <c r="C3" s="7" t="e">
        <f>14.6044-0.517477*LN(A3)</f>
        <v>#NUM!</v>
      </c>
      <c r="D3" s="7" t="e">
        <f>13.20051-0.474769*LN(A3)</f>
        <v>#NUM!</v>
      </c>
      <c r="E3" s="7" t="e">
        <f>17.32166-0.63818*LN(A3)</f>
        <v>#NUM!</v>
      </c>
      <c r="F3" s="7" t="e">
        <f>14.36014-0.498917*LN(A3)</f>
        <v>#NUM!</v>
      </c>
      <c r="G3" s="7" t="e">
        <f>100*(0.16122-(0.01396*LOG(A3/10.62)))</f>
        <v>#NUM!</v>
      </c>
      <c r="H3" s="7" t="e">
        <f>15.655-0.55*LN(A3)</f>
        <v>#NUM!</v>
      </c>
      <c r="I3" s="7" t="e">
        <f>100*(0.186214-(0.01664*LOG(A3/10.62)))</f>
        <v>#NUM!</v>
      </c>
      <c r="J3" s="8" t="e">
        <f>17.06848-0.600554*LN(A3)</f>
        <v>#NUM!</v>
      </c>
      <c r="K3" s="9" t="e">
        <f>100*(0.2069-(0.01866*LOG(A3/10.62)))</f>
        <v>#NUM!</v>
      </c>
      <c r="L3" s="8" t="e">
        <f>16.44428-0.591895*LN(A3)</f>
        <v>#NUM!</v>
      </c>
      <c r="M3" s="7" t="e">
        <f>20.57561-0.741388*LN(A3)</f>
        <v>#NUM!</v>
      </c>
    </row>
    <row r="4" spans="1:13" ht="15.75" thickBot="1" x14ac:dyDescent="0.3">
      <c r="A4" s="10" t="s">
        <v>10</v>
      </c>
      <c r="J4" s="11"/>
    </row>
    <row r="5" spans="1:13" x14ac:dyDescent="0.25">
      <c r="A5" s="12" t="s">
        <v>11</v>
      </c>
      <c r="B5" s="13" t="s">
        <v>12</v>
      </c>
      <c r="C5" s="13" t="s">
        <v>12</v>
      </c>
      <c r="D5" s="13" t="s">
        <v>12</v>
      </c>
      <c r="E5" s="13" t="s">
        <v>12</v>
      </c>
      <c r="F5" s="13" t="s">
        <v>12</v>
      </c>
      <c r="G5" s="13" t="s">
        <v>12</v>
      </c>
      <c r="H5" s="13" t="s">
        <v>12</v>
      </c>
      <c r="I5" s="13" t="s">
        <v>12</v>
      </c>
      <c r="J5" s="13" t="s">
        <v>12</v>
      </c>
      <c r="K5" s="13" t="s">
        <v>12</v>
      </c>
      <c r="L5" s="13" t="s">
        <v>12</v>
      </c>
      <c r="M5" s="14" t="s">
        <v>12</v>
      </c>
    </row>
    <row r="6" spans="1:13" ht="15.75" thickBot="1" x14ac:dyDescent="0.3">
      <c r="A6" s="15" t="s">
        <v>13</v>
      </c>
      <c r="B6" s="16" t="e">
        <f>B3/100*A3</f>
        <v>#NUM!</v>
      </c>
      <c r="C6" s="16" t="e">
        <f>C3/100*A3</f>
        <v>#NUM!</v>
      </c>
      <c r="D6" s="16" t="e">
        <f>D3/100*A3</f>
        <v>#NUM!</v>
      </c>
      <c r="E6" s="16" t="e">
        <f>E3/100*A3</f>
        <v>#NUM!</v>
      </c>
      <c r="F6" s="16" t="e">
        <f>F3/100*A3</f>
        <v>#NUM!</v>
      </c>
      <c r="G6" s="16" t="e">
        <f>G3/100*A3</f>
        <v>#NUM!</v>
      </c>
      <c r="H6" s="16" t="e">
        <f>H3/100*A3</f>
        <v>#NUM!</v>
      </c>
      <c r="I6" s="16" t="e">
        <f>I3/100*A3</f>
        <v>#NUM!</v>
      </c>
      <c r="J6" s="16" t="e">
        <f>J3/100*A3</f>
        <v>#NUM!</v>
      </c>
      <c r="K6" s="16" t="e">
        <f>K3/100*A3</f>
        <v>#NUM!</v>
      </c>
      <c r="L6" s="16" t="e">
        <f>L3/100*A3</f>
        <v>#NUM!</v>
      </c>
      <c r="M6" s="17" t="e">
        <f>M3/100*A3</f>
        <v>#NUM!</v>
      </c>
    </row>
  </sheetData>
  <sheetProtection algorithmName="SHA-512" hashValue="qtnlJgA35YVqBgwFltXn9KpI5boW4YEAFxWugb4K9K/VxOBr4jkMqlF5qlm5T9piQAPn1YsNBT4rZGLAPvUHcQ==" saltValue="9PFlK6UcszAIRjnjiE/1zg==" spinCount="100000" sheet="1" objects="1" scenarios="1"/>
  <protectedRanges>
    <protectedRange algorithmName="SHA-512" hashValue="6RysaO5b+fbtkuTkKpk+LFa3kCnbeeDsd9pmxAKrXszSWKGR5aziPzgheOno2UNMojgQUoAPJ4DcPkuTRB9z6g==" saltValue="4C3JO/B+ulWniASfejvknQ==" spinCount="100000" sqref="B1:M6" name="Formula Lock"/>
  </protectedRanges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5" orientation="landscape" r:id="rId1"/>
  <headerFooter>
    <oddHeader>&amp;CUpdated June 2025</oddHeader>
    <oddFooter>&amp;CFEECALC
6/2025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Neuner, Gregory</dc:creator>
  <cp:lastModifiedBy>Williams, Toni D.</cp:lastModifiedBy>
  <dcterms:created xsi:type="dcterms:W3CDTF">2025-06-03T13:03:03Z</dcterms:created>
  <dcterms:modified xsi:type="dcterms:W3CDTF">2025-06-20T18:53:24Z</dcterms:modified>
</cp:coreProperties>
</file>